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600" windowHeight="12930" activeTab="0"/>
  </bookViews>
  <sheets>
    <sheet name="Statements of Comprehensive Inc" sheetId="1" r:id="rId1"/>
    <sheet name="Balance Sheet" sheetId="2" r:id="rId2"/>
    <sheet name="Statements of Equity (Deficit)" sheetId="3" r:id="rId3"/>
  </sheets>
  <definedNames/>
  <calcPr fullCalcOnLoad="1"/>
</workbook>
</file>

<file path=xl/sharedStrings.xml><?xml version="1.0" encoding="utf-8"?>
<sst xmlns="http://schemas.openxmlformats.org/spreadsheetml/2006/main" count="174" uniqueCount="143">
  <si>
    <t> </t>
  </si>
  <si>
    <t>Year Ended December 31,</t>
  </si>
  <si>
    <t>2013</t>
  </si>
  <si>
    <t/>
  </si>
  <si>
    <t>2012</t>
  </si>
  <si>
    <t>(in millions, except share-related amounts)</t>
  </si>
  <si>
    <t>Interest income</t>
  </si>
  <si>
    <t>Mortgage loans:</t>
  </si>
  <si>
    <t>Held by consolidated trusts</t>
  </si>
  <si>
    <t>Unsecuritized</t>
  </si>
  <si>
    <t>Total mortgage loans</t>
  </si>
  <si>
    <t>Investments in securities</t>
  </si>
  <si>
    <t>Other</t>
  </si>
  <si>
    <t>Total interest income</t>
  </si>
  <si>
    <t>Interest expense</t>
  </si>
  <si>
    <t>Debt securities of consolidated trusts</t>
  </si>
  <si>
    <t>Other debt:</t>
  </si>
  <si>
    <t>Total interest expense</t>
  </si>
  <si>
    <t>Expense related to derivatives</t>
  </si>
  <si>
    <t>Net interest income</t>
  </si>
  <si>
    <t>Benefit (provision) for credit losses</t>
  </si>
  <si>
    <t>Net interest income after benefit (provision) for credit losses</t>
  </si>
  <si>
    <t>Non-interest income (loss)</t>
  </si>
  <si>
    <t>Gains (losses) on extinguishment of debt securities of consolidated trusts</t>
  </si>
  <si>
    <t>Gains (losses) on retirement of other debt</t>
  </si>
  <si>
    <t>Derivative gains (losses)</t>
  </si>
  <si>
    <t>Impairment of available-for-sale securities:</t>
  </si>
  <si>
    <t>Total other-than-temporary impairment of available-for-sale securities</t>
  </si>
  <si>
    <t>Portion of other-than-temporary impairment recognized in AOCI</t>
  </si>
  <si>
    <t>Net impairment of available-for-sale securities recognized in earnings</t>
  </si>
  <si>
    <t>Other gains (losses) on investment securities recognized in earnings</t>
  </si>
  <si>
    <t>Non-interest expense</t>
  </si>
  <si>
    <t>Salaries and employee benefits</t>
  </si>
  <si>
    <t>Professional services</t>
  </si>
  <si>
    <t>Occupancy expense</t>
  </si>
  <si>
    <t>Other administrative expenses</t>
  </si>
  <si>
    <t>Total administrative expenses</t>
  </si>
  <si>
    <t>Real estate owned operations income (expense)</t>
  </si>
  <si>
    <t>Other expenses</t>
  </si>
  <si>
    <t>Income (loss) before income tax benefit</t>
  </si>
  <si>
    <t>Income tax benefit</t>
  </si>
  <si>
    <t>Net income (loss)</t>
  </si>
  <si>
    <t>Other comprehensive income (loss), net of taxes and reclassification adjustments:</t>
  </si>
  <si>
    <t>Changes in unrealized gains (losses) related to available-for-sale securities</t>
  </si>
  <si>
    <t>Changes in unrealized gains (losses) related to cash flow hedge relationships</t>
  </si>
  <si>
    <t>Changes in defined benefit plans</t>
  </si>
  <si>
    <t>Total other comprehensive income (loss), net of taxes and reclassification adjustments</t>
  </si>
  <si>
    <t>Comprehensive income (loss)</t>
  </si>
  <si>
    <t>Undistributed net worth sweep and senior preferred stock dividends</t>
  </si>
  <si>
    <t>Weighted average common shares outstanding (in thousands) — basic and diluted</t>
  </si>
  <si>
    <t>FREDDIE MAC</t>
  </si>
  <si>
    <t>CONSOLIDATED STATEMENTS OF COMPREHENSIVE INCOME</t>
  </si>
  <si>
    <t>Three Months Ended
September 30,</t>
  </si>
  <si>
    <t>See our consolidated financial statements as presented in our Form 10-K dated February 27, 2014.</t>
  </si>
  <si>
    <t>Loss attributable to common stockholders</t>
  </si>
  <si>
    <t>Loss per common share — basic and diluted</t>
  </si>
  <si>
    <t>Other income</t>
  </si>
  <si>
    <t>CONSOLIDATED BALANCE SHEETS</t>
  </si>
  <si>
    <t>December 31, 2013</t>
  </si>
  <si>
    <t>December 31, 2012</t>
  </si>
  <si>
    <r>
      <rPr>
        <b/>
        <sz val="8"/>
        <color indexed="8"/>
        <rFont val="Times New Roman"/>
        <family val="0"/>
      </rPr>
      <t xml:space="preserve">(in millions,
</t>
    </r>
    <r>
      <rPr>
        <b/>
        <sz val="8"/>
        <color indexed="8"/>
        <rFont val="Times New Roman"/>
        <family val="0"/>
      </rPr>
      <t>except share-related amounts)</t>
    </r>
  </si>
  <si>
    <t>Assets</t>
  </si>
  <si>
    <t>Cash and cash equivalents (includes $1 and $1, respectively, related to our consolidated VIEs)</t>
  </si>
  <si>
    <t>Restricted cash and cash equivalents (includes $12,193 and $14,289, respectively, related to our consolidated VIEs)</t>
  </si>
  <si>
    <t>Federal funds sold and securities purchased under agreements to resell (includes $3,150 and $19,250, respectively, related to our consolidated VIEs)</t>
  </si>
  <si>
    <t>Investments in securities:</t>
  </si>
  <si>
    <t>Available-for-sale, at fair value (includes $70 and $132, respectively, pledged as collateral that may be repledged)</t>
  </si>
  <si>
    <t>Trading, at fair value (includes $365 and $0, respectively, pledged as collateral that may be repledged)</t>
  </si>
  <si>
    <t>Total investments in securities</t>
  </si>
  <si>
    <t>Held-for-investment, at amortized cost:</t>
  </si>
  <si>
    <t>By consolidated trusts (net of allowances for loan losses of $3,006 and $4,919, respectively)</t>
  </si>
  <si>
    <t>Unsecuritized (net of allowances for loan losses of $21,612 and $25,788, respectively)</t>
  </si>
  <si>
    <t>Total held-for-investment mortgage loans, net</t>
  </si>
  <si>
    <t>Held-for-sale, at fair value</t>
  </si>
  <si>
    <t>Total mortgage loans, net</t>
  </si>
  <si>
    <t>Accrued interest receivable (includes $5,111 and $5,426, respectively, related to our consolidated VIEs)</t>
  </si>
  <si>
    <t>Derivative assets, net</t>
  </si>
  <si>
    <t>Real estate owned, net (includes $49 and $45, respectively, related to our consolidated VIEs)</t>
  </si>
  <si>
    <t>Deferred tax assets, net</t>
  </si>
  <si>
    <t>Other assets (includes $2,172 and $7,986, respectively, related to our consolidated VIEs)</t>
  </si>
  <si>
    <t>Total assets</t>
  </si>
  <si>
    <t>Liabilities and equity (deficit)</t>
  </si>
  <si>
    <t>Liabilities</t>
  </si>
  <si>
    <t>Accrued interest payable (includes $4,702 and $5,142, respectively, related to our consolidated VIEs)</t>
  </si>
  <si>
    <t>Debt, net:</t>
  </si>
  <si>
    <t>Debt securities of consolidated trusts held by third parties (includes $59 and $70 at fair value, respectively)</t>
  </si>
  <si>
    <t>Other debt (includes $2,683 and $2,187 at fair value, respectively)</t>
  </si>
  <si>
    <t>Total debt, net</t>
  </si>
  <si>
    <t>Derivative liabilities, net</t>
  </si>
  <si>
    <t>Other liabilities (includes $6 and $1, respectively, related to our consolidated VIEs)</t>
  </si>
  <si>
    <t>Total liabilities</t>
  </si>
  <si>
    <t xml:space="preserve">Commitments and contingencies </t>
  </si>
  <si>
    <t>Equity (deficit)</t>
  </si>
  <si>
    <t>Senior preferred stock, at redemption value</t>
  </si>
  <si>
    <t>Preferred stock, at redemption value</t>
  </si>
  <si>
    <t>Common stock, $0.00 par value, 4,000,000,000 shares authorized, 725,863,886 shares issued and 650,039,533 shares and 650,033,623 shares outstanding, respectively</t>
  </si>
  <si>
    <t>Additional paid-in capital</t>
  </si>
  <si>
    <t>Retained earnings (accumulated deficit)</t>
  </si>
  <si>
    <t>AOCI, net of taxes, related to:</t>
  </si>
  <si>
    <t>Available-for-sale securities (includes $1,100 and $6,606, respectively, related to net unrealized losses on securities for which other-than-temporary impairment has been recognized in earnings)</t>
  </si>
  <si>
    <t>Cash flow hedge relationships</t>
  </si>
  <si>
    <t>Defined benefit plans</t>
  </si>
  <si>
    <t>Total AOCI, net of taxes</t>
  </si>
  <si>
    <t>Treasury stock, at cost, 75,824,353 shares and 75,830,263 shares, respectively</t>
  </si>
  <si>
    <t>Total equity (deficit)</t>
  </si>
  <si>
    <t>Total liabilities and equity (deficit)</t>
  </si>
  <si>
    <t xml:space="preserve"> CONSOLIDATED STATEMENTS OF EQUITY (DEFICIT)</t>
  </si>
  <si>
    <t>Shares Outstanding</t>
  </si>
  <si>
    <t>Senior
Preferred
Stock, at
Redemption
Value</t>
  </si>
  <si>
    <t>Preferred
Stock, at
Redemption
Value</t>
  </si>
  <si>
    <t>Common
Stock, at
Par Value</t>
  </si>
  <si>
    <t>Additional
Paid-In
Capital</t>
  </si>
  <si>
    <t>Retained
Earnings
(Accumulated
Deficit)</t>
  </si>
  <si>
    <t>AOCI,
Net of
Tax</t>
  </si>
  <si>
    <t>Treasury
Stock, at
Cost</t>
  </si>
  <si>
    <t>Total
Equity
(Deficit)</t>
  </si>
  <si>
    <t>Senior
Preferred
Stock</t>
  </si>
  <si>
    <t>Preferred
Stock</t>
  </si>
  <si>
    <t>Common
Stock</t>
  </si>
  <si>
    <t>(in millions)</t>
  </si>
  <si>
    <t>Balance as of December 31, 2010</t>
  </si>
  <si>
    <t>Comprehensive income (loss):</t>
  </si>
  <si>
    <t>Net loss</t>
  </si>
  <si>
    <t>Other comprehensive income, net of taxes</t>
  </si>
  <si>
    <t>Increase in liquidation preference</t>
  </si>
  <si>
    <t>Stock-based compensation</t>
  </si>
  <si>
    <t>Income tax benefit from stock-based compensation</t>
  </si>
  <si>
    <t>Common stock issuances</t>
  </si>
  <si>
    <t>Transfer from retained earnings (accumulated deficit) to additional paid-in capital</t>
  </si>
  <si>
    <t>Senior preferred stock dividends declared</t>
  </si>
  <si>
    <t>Dividend equivalent payments on expired stock options</t>
  </si>
  <si>
    <t>Ending balance at December 31, 2011</t>
  </si>
  <si>
    <t>Balance as of December 31, 2011</t>
  </si>
  <si>
    <t>Comprehensive income:</t>
  </si>
  <si>
    <t>Net income</t>
  </si>
  <si>
    <t>Comprehensive income</t>
  </si>
  <si>
    <t>Transfer from retained earnings (accumulated deficit) to additioanl paid-in-capital</t>
  </si>
  <si>
    <t>Ending balance at December 31, 2012</t>
  </si>
  <si>
    <t>Balance as of December 31, 2012</t>
  </si>
  <si>
    <t xml:space="preserve">Comprehensive income </t>
  </si>
  <si>
    <t>Ending balance at December 31, 2013</t>
  </si>
  <si>
    <t xml:space="preserve">    Short-term debt</t>
  </si>
  <si>
    <t xml:space="preserve">    Long-term debt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</si>
</sst>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—&quot;_);_(@_)"/>
    <numFmt numFmtId="165" formatCode="_(#,##0_);_(\(#,##0\);_(&quot;—&quot;_);_(@_)"/>
    <numFmt numFmtId="166" formatCode="_(&quot;$&quot;* #,##0.00_);_(&quot;$&quot;* \(#,##0.00\);_(&quot;$&quot;* &quot;—&quot;_);_(@_)"/>
  </numFmts>
  <fonts count="50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8"/>
      <color indexed="8"/>
      <name val="Times New Roman"/>
      <family val="0"/>
    </font>
    <font>
      <sz val="10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Times New Roman"/>
      <family val="0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0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Times New Roman"/>
      <family val="0"/>
    </font>
    <font>
      <i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9"/>
      <color rgb="FF000000"/>
      <name val="Times New Roman"/>
      <family val="0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45" fillId="0" borderId="0" xfId="0" applyFont="1" applyAlignment="1">
      <alignment vertical="top" wrapText="1"/>
    </xf>
    <xf numFmtId="0" fontId="46" fillId="0" borderId="0" xfId="0" applyFont="1" applyAlignment="1">
      <alignment horizontal="left"/>
    </xf>
    <xf numFmtId="0" fontId="46" fillId="0" borderId="0" xfId="0" applyFont="1" applyAlignment="1">
      <alignment wrapText="1"/>
    </xf>
    <xf numFmtId="0" fontId="46" fillId="0" borderId="0" xfId="0" applyFont="1" applyAlignment="1">
      <alignment vertical="top" wrapText="1" indent="1"/>
    </xf>
    <xf numFmtId="0" fontId="46" fillId="0" borderId="0" xfId="0" applyFont="1" applyAlignment="1">
      <alignment horizontal="left" vertical="top" indent="1"/>
    </xf>
    <xf numFmtId="0" fontId="46" fillId="0" borderId="0" xfId="0" applyFont="1" applyAlignment="1">
      <alignment vertical="top" wrapText="1" indent="3"/>
    </xf>
    <xf numFmtId="16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65" fontId="46" fillId="0" borderId="10" xfId="0" applyNumberFormat="1" applyFont="1" applyBorder="1" applyAlignment="1">
      <alignment/>
    </xf>
    <xf numFmtId="165" fontId="46" fillId="0" borderId="11" xfId="0" applyNumberFormat="1" applyFont="1" applyBorder="1" applyAlignment="1">
      <alignment/>
    </xf>
    <xf numFmtId="165" fontId="46" fillId="0" borderId="0" xfId="0" applyNumberFormat="1" applyFont="1" applyAlignment="1">
      <alignment/>
    </xf>
    <xf numFmtId="0" fontId="45" fillId="0" borderId="0" xfId="0" applyFont="1" applyAlignment="1">
      <alignment vertical="top" wrapText="1" indent="3"/>
    </xf>
    <xf numFmtId="165" fontId="46" fillId="0" borderId="12" xfId="0" applyNumberFormat="1" applyFont="1" applyBorder="1" applyAlignment="1">
      <alignment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vertical="top" wrapText="1" indent="5"/>
    </xf>
    <xf numFmtId="164" fontId="46" fillId="0" borderId="13" xfId="0" applyNumberFormat="1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6" fillId="0" borderId="12" xfId="0" applyFont="1" applyBorder="1" applyAlignment="1">
      <alignment horizontal="left"/>
    </xf>
    <xf numFmtId="0" fontId="47" fillId="0" borderId="12" xfId="0" applyFont="1" applyBorder="1" applyAlignment="1">
      <alignment horizontal="center"/>
    </xf>
    <xf numFmtId="0" fontId="45" fillId="12" borderId="0" xfId="0" applyFont="1" applyFill="1" applyAlignment="1">
      <alignment vertical="top" wrapText="1"/>
    </xf>
    <xf numFmtId="0" fontId="46" fillId="12" borderId="0" xfId="0" applyFont="1" applyFill="1" applyAlignment="1">
      <alignment horizontal="left"/>
    </xf>
    <xf numFmtId="0" fontId="46" fillId="12" borderId="0" xfId="0" applyFont="1" applyFill="1" applyAlignment="1">
      <alignment wrapText="1"/>
    </xf>
    <xf numFmtId="0" fontId="45" fillId="12" borderId="0" xfId="0" applyFont="1" applyFill="1" applyAlignment="1">
      <alignment horizontal="left" vertical="top"/>
    </xf>
    <xf numFmtId="0" fontId="46" fillId="12" borderId="0" xfId="0" applyFont="1" applyFill="1" applyAlignment="1">
      <alignment vertical="top" wrapText="1" indent="3"/>
    </xf>
    <xf numFmtId="164" fontId="46" fillId="12" borderId="0" xfId="0" applyNumberFormat="1" applyFont="1" applyFill="1" applyAlignment="1">
      <alignment/>
    </xf>
    <xf numFmtId="0" fontId="46" fillId="12" borderId="0" xfId="0" applyFont="1" applyFill="1" applyAlignment="1">
      <alignment/>
    </xf>
    <xf numFmtId="0" fontId="45" fillId="12" borderId="0" xfId="0" applyFont="1" applyFill="1" applyAlignment="1">
      <alignment vertical="top" wrapText="1" indent="5"/>
    </xf>
    <xf numFmtId="165" fontId="46" fillId="12" borderId="11" xfId="0" applyNumberFormat="1" applyFont="1" applyFill="1" applyBorder="1" applyAlignment="1">
      <alignment/>
    </xf>
    <xf numFmtId="0" fontId="46" fillId="12" borderId="0" xfId="0" applyFont="1" applyFill="1" applyAlignment="1">
      <alignment vertical="top" wrapText="1" indent="1"/>
    </xf>
    <xf numFmtId="165" fontId="46" fillId="12" borderId="10" xfId="0" applyNumberFormat="1" applyFont="1" applyFill="1" applyBorder="1" applyAlignment="1">
      <alignment/>
    </xf>
    <xf numFmtId="165" fontId="46" fillId="12" borderId="0" xfId="0" applyNumberFormat="1" applyFont="1" applyFill="1" applyAlignment="1">
      <alignment/>
    </xf>
    <xf numFmtId="0" fontId="46" fillId="12" borderId="0" xfId="0" applyFont="1" applyFill="1" applyAlignment="1">
      <alignment vertical="top" wrapText="1"/>
    </xf>
    <xf numFmtId="165" fontId="46" fillId="12" borderId="0" xfId="0" applyNumberFormat="1" applyFont="1" applyFill="1" applyAlignment="1">
      <alignment horizontal="left"/>
    </xf>
    <xf numFmtId="165" fontId="46" fillId="12" borderId="12" xfId="0" applyNumberFormat="1" applyFont="1" applyFill="1" applyBorder="1" applyAlignment="1">
      <alignment/>
    </xf>
    <xf numFmtId="164" fontId="46" fillId="12" borderId="13" xfId="0" applyNumberFormat="1" applyFont="1" applyFill="1" applyBorder="1" applyAlignment="1">
      <alignment/>
    </xf>
    <xf numFmtId="166" fontId="46" fillId="12" borderId="0" xfId="0" applyNumberFormat="1" applyFont="1" applyFill="1" applyAlignment="1">
      <alignment/>
    </xf>
    <xf numFmtId="0" fontId="47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46" fillId="0" borderId="0" xfId="0" applyFont="1" applyAlignment="1">
      <alignment wrapText="1"/>
    </xf>
    <xf numFmtId="0" fontId="47" fillId="12" borderId="0" xfId="0" applyFont="1" applyFill="1" applyAlignment="1">
      <alignment vertical="top" wrapText="1"/>
    </xf>
    <xf numFmtId="0" fontId="0" fillId="12" borderId="0" xfId="0" applyFill="1" applyAlignment="1">
      <alignment horizontal="left"/>
    </xf>
    <xf numFmtId="0" fontId="46" fillId="0" borderId="0" xfId="0" applyFont="1" applyAlignment="1">
      <alignment vertical="top" wrapText="1"/>
    </xf>
    <xf numFmtId="164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6" fillId="12" borderId="0" xfId="0" applyFont="1" applyFill="1" applyAlignment="1">
      <alignment vertical="top" wrapText="1"/>
    </xf>
    <xf numFmtId="165" fontId="48" fillId="12" borderId="0" xfId="0" applyNumberFormat="1" applyFont="1" applyFill="1" applyAlignment="1">
      <alignment/>
    </xf>
    <xf numFmtId="0" fontId="48" fillId="12" borderId="0" xfId="0" applyFont="1" applyFill="1" applyAlignment="1">
      <alignment/>
    </xf>
    <xf numFmtId="165" fontId="48" fillId="0" borderId="0" xfId="0" applyNumberFormat="1" applyFont="1" applyAlignment="1">
      <alignment/>
    </xf>
    <xf numFmtId="0" fontId="45" fillId="12" borderId="0" xfId="0" applyFont="1" applyFill="1" applyAlignment="1">
      <alignment vertical="top" wrapText="1"/>
    </xf>
    <xf numFmtId="0" fontId="48" fillId="12" borderId="0" xfId="0" applyFont="1" applyFill="1" applyAlignment="1">
      <alignment horizontal="left"/>
    </xf>
    <xf numFmtId="0" fontId="46" fillId="0" borderId="0" xfId="0" applyFont="1" applyAlignment="1">
      <alignment vertical="top" wrapText="1" indent="1"/>
    </xf>
    <xf numFmtId="0" fontId="46" fillId="12" borderId="0" xfId="0" applyFont="1" applyFill="1" applyAlignment="1">
      <alignment vertical="top" wrapText="1" indent="1"/>
    </xf>
    <xf numFmtId="165" fontId="48" fillId="12" borderId="10" xfId="0" applyNumberFormat="1" applyFont="1" applyFill="1" applyBorder="1" applyAlignment="1">
      <alignment/>
    </xf>
    <xf numFmtId="0" fontId="45" fillId="0" borderId="0" xfId="0" applyFont="1" applyAlignment="1">
      <alignment vertical="top" wrapText="1" indent="1"/>
    </xf>
    <xf numFmtId="165" fontId="48" fillId="0" borderId="11" xfId="0" applyNumberFormat="1" applyFont="1" applyBorder="1" applyAlignment="1">
      <alignment/>
    </xf>
    <xf numFmtId="0" fontId="48" fillId="0" borderId="0" xfId="0" applyFont="1" applyAlignment="1">
      <alignment horizontal="left"/>
    </xf>
    <xf numFmtId="0" fontId="46" fillId="12" borderId="0" xfId="0" applyFont="1" applyFill="1" applyAlignment="1">
      <alignment vertical="top" wrapText="1" indent="3"/>
    </xf>
    <xf numFmtId="0" fontId="46" fillId="0" borderId="0" xfId="0" applyFont="1" applyAlignment="1">
      <alignment vertical="top" wrapText="1" indent="3"/>
    </xf>
    <xf numFmtId="165" fontId="48" fillId="0" borderId="10" xfId="0" applyNumberFormat="1" applyFont="1" applyBorder="1" applyAlignment="1">
      <alignment/>
    </xf>
    <xf numFmtId="0" fontId="46" fillId="12" borderId="0" xfId="0" applyFont="1" applyFill="1" applyAlignment="1">
      <alignment vertical="top" wrapText="1" indent="5"/>
    </xf>
    <xf numFmtId="165" fontId="48" fillId="12" borderId="11" xfId="0" applyNumberFormat="1" applyFont="1" applyFill="1" applyBorder="1" applyAlignment="1">
      <alignment/>
    </xf>
    <xf numFmtId="0" fontId="45" fillId="12" borderId="0" xfId="0" applyFont="1" applyFill="1" applyAlignment="1">
      <alignment vertical="top" wrapText="1" indent="1"/>
    </xf>
    <xf numFmtId="164" fontId="48" fillId="12" borderId="14" xfId="0" applyNumberFormat="1" applyFont="1" applyFill="1" applyBorder="1" applyAlignment="1">
      <alignment/>
    </xf>
    <xf numFmtId="164" fontId="48" fillId="12" borderId="13" xfId="0" applyNumberFormat="1" applyFont="1" applyFill="1" applyBorder="1" applyAlignment="1">
      <alignment/>
    </xf>
    <xf numFmtId="0" fontId="47" fillId="0" borderId="0" xfId="0" applyFont="1" applyAlignment="1">
      <alignment vertical="top" wrapText="1"/>
    </xf>
    <xf numFmtId="165" fontId="48" fillId="12" borderId="12" xfId="0" applyNumberFormat="1" applyFont="1" applyFill="1" applyBorder="1" applyAlignment="1">
      <alignment/>
    </xf>
    <xf numFmtId="0" fontId="45" fillId="12" borderId="0" xfId="0" applyFont="1" applyFill="1" applyAlignment="1">
      <alignment vertical="top" wrapText="1" indent="5"/>
    </xf>
    <xf numFmtId="164" fontId="48" fillId="0" borderId="14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164" fontId="48" fillId="0" borderId="13" xfId="0" applyNumberFormat="1" applyFont="1" applyFill="1" applyBorder="1" applyAlignment="1">
      <alignment/>
    </xf>
    <xf numFmtId="0" fontId="49" fillId="0" borderId="0" xfId="0" applyFont="1" applyAlignment="1">
      <alignment wrapText="1"/>
    </xf>
    <xf numFmtId="0" fontId="47" fillId="0" borderId="0" xfId="0" applyFont="1" applyBorder="1" applyAlignment="1">
      <alignment horizontal="center" wrapText="1"/>
    </xf>
    <xf numFmtId="0" fontId="47" fillId="12" borderId="0" xfId="0" applyFont="1" applyFill="1" applyAlignment="1">
      <alignment vertical="top" wrapText="1"/>
    </xf>
    <xf numFmtId="0" fontId="46" fillId="0" borderId="0" xfId="0" applyFont="1" applyBorder="1" applyAlignment="1">
      <alignment horizontal="left"/>
    </xf>
    <xf numFmtId="165" fontId="46" fillId="12" borderId="0" xfId="0" applyNumberFormat="1" applyFont="1" applyFill="1" applyBorder="1" applyAlignment="1">
      <alignment/>
    </xf>
    <xf numFmtId="165" fontId="46" fillId="0" borderId="0" xfId="0" applyNumberFormat="1" applyFont="1" applyBorder="1" applyAlignment="1">
      <alignment/>
    </xf>
    <xf numFmtId="0" fontId="45" fillId="12" borderId="0" xfId="0" applyFont="1" applyFill="1" applyAlignment="1">
      <alignment vertical="top" wrapText="1" indent="1"/>
    </xf>
    <xf numFmtId="165" fontId="46" fillId="12" borderId="14" xfId="0" applyNumberFormat="1" applyFont="1" applyFill="1" applyBorder="1" applyAlignment="1">
      <alignment/>
    </xf>
    <xf numFmtId="165" fontId="46" fillId="12" borderId="13" xfId="0" applyNumberFormat="1" applyFont="1" applyFill="1" applyBorder="1" applyAlignment="1">
      <alignment/>
    </xf>
    <xf numFmtId="0" fontId="47" fillId="0" borderId="0" xfId="0" applyFont="1" applyAlignment="1">
      <alignment vertical="top" wrapText="1"/>
    </xf>
    <xf numFmtId="0" fontId="46" fillId="12" borderId="0" xfId="0" applyFont="1" applyFill="1" applyBorder="1" applyAlignment="1">
      <alignment horizontal="left"/>
    </xf>
    <xf numFmtId="0" fontId="45" fillId="0" borderId="0" xfId="0" applyFont="1" applyAlignment="1">
      <alignment vertical="top" wrapText="1" indent="1"/>
    </xf>
    <xf numFmtId="165" fontId="46" fillId="0" borderId="14" xfId="0" applyNumberFormat="1" applyFont="1" applyBorder="1" applyAlignment="1">
      <alignment/>
    </xf>
    <xf numFmtId="165" fontId="46" fillId="0" borderId="13" xfId="0" applyNumberFormat="1" applyFont="1" applyBorder="1" applyAlignment="1">
      <alignment/>
    </xf>
    <xf numFmtId="164" fontId="46" fillId="0" borderId="14" xfId="0" applyNumberFormat="1" applyFont="1" applyBorder="1" applyAlignment="1">
      <alignment/>
    </xf>
    <xf numFmtId="0" fontId="47" fillId="12" borderId="0" xfId="0" applyFont="1" applyFill="1" applyAlignment="1">
      <alignment wrapText="1"/>
    </xf>
    <xf numFmtId="165" fontId="46" fillId="0" borderId="0" xfId="0" applyNumberFormat="1" applyFont="1" applyAlignment="1">
      <alignment horizontal="left"/>
    </xf>
    <xf numFmtId="165" fontId="46" fillId="0" borderId="0" xfId="0" applyNumberFormat="1" applyFont="1" applyBorder="1" applyAlignment="1">
      <alignment horizontal="left"/>
    </xf>
    <xf numFmtId="0" fontId="47" fillId="0" borderId="0" xfId="0" applyFont="1" applyAlignment="1">
      <alignment wrapText="1"/>
    </xf>
    <xf numFmtId="165" fontId="46" fillId="0" borderId="15" xfId="0" applyNumberFormat="1" applyFont="1" applyBorder="1" applyAlignment="1">
      <alignment/>
    </xf>
    <xf numFmtId="164" fontId="46" fillId="0" borderId="15" xfId="0" applyNumberFormat="1" applyFont="1" applyBorder="1" applyAlignment="1">
      <alignment/>
    </xf>
    <xf numFmtId="0" fontId="44" fillId="0" borderId="0" xfId="0" applyFont="1" applyAlignment="1">
      <alignment horizontal="left"/>
    </xf>
    <xf numFmtId="49" fontId="47" fillId="0" borderId="10" xfId="0" applyNumberFormat="1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56" applyNumberFormat="1" applyFont="1" applyFill="1" applyBorder="1" applyAlignment="1">
      <alignment horizontal="center"/>
      <protection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4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Display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tabSelected="1" zoomScalePageLayoutView="0" workbookViewId="0" topLeftCell="A48">
      <selection activeCell="A1" sqref="A1:J1"/>
    </sheetView>
  </sheetViews>
  <sheetFormatPr defaultColWidth="21.5" defaultRowHeight="12.75"/>
  <cols>
    <col min="1" max="1" width="73.16015625" style="0" customWidth="1"/>
    <col min="2" max="2" width="11" style="0" hidden="1" customWidth="1"/>
    <col min="3" max="3" width="0.65625" style="0" hidden="1" customWidth="1"/>
    <col min="4" max="4" width="11" style="0" hidden="1" customWidth="1"/>
    <col min="5" max="5" width="0.65625" style="0" customWidth="1"/>
    <col min="6" max="6" width="15.66015625" style="0" customWidth="1"/>
    <col min="7" max="7" width="0.65625" style="0" customWidth="1"/>
    <col min="8" max="8" width="15.66015625" style="0" customWidth="1"/>
    <col min="9" max="9" width="0.65625" style="0" customWidth="1"/>
    <col min="10" max="10" width="15.66015625" style="0" bestFit="1" customWidth="1"/>
  </cols>
  <sheetData>
    <row r="1" spans="1:10" s="3" customFormat="1" ht="12.75">
      <c r="A1" s="101" t="s">
        <v>50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s="3" customFormat="1" ht="12.75">
      <c r="A2" s="101" t="s">
        <v>51</v>
      </c>
      <c r="B2" s="101"/>
      <c r="C2" s="101"/>
      <c r="D2" s="101"/>
      <c r="E2" s="101"/>
      <c r="F2" s="101"/>
      <c r="G2" s="101"/>
      <c r="H2" s="101"/>
      <c r="I2" s="101"/>
      <c r="J2" s="101"/>
    </row>
    <row r="3" s="3" customFormat="1" ht="12.75"/>
    <row r="4" s="3" customFormat="1" ht="12.75"/>
    <row r="5" spans="1:10" ht="13.5" customHeight="1">
      <c r="A5" s="2" t="s">
        <v>0</v>
      </c>
      <c r="B5" s="103" t="s">
        <v>52</v>
      </c>
      <c r="C5" s="104"/>
      <c r="D5" s="104"/>
      <c r="E5" s="6"/>
      <c r="F5" s="103" t="s">
        <v>1</v>
      </c>
      <c r="G5" s="103"/>
      <c r="H5" s="103"/>
      <c r="I5" s="103"/>
      <c r="J5" s="103"/>
    </row>
    <row r="6" spans="1:10" ht="15" customHeight="1">
      <c r="A6" s="2" t="s">
        <v>0</v>
      </c>
      <c r="B6" s="21" t="s">
        <v>2</v>
      </c>
      <c r="C6" s="21" t="s">
        <v>3</v>
      </c>
      <c r="D6" s="21" t="s">
        <v>4</v>
      </c>
      <c r="E6" s="21" t="s">
        <v>3</v>
      </c>
      <c r="F6" s="21" t="s">
        <v>2</v>
      </c>
      <c r="G6" s="21" t="s">
        <v>3</v>
      </c>
      <c r="H6" s="99" t="s">
        <v>4</v>
      </c>
      <c r="I6" s="22"/>
      <c r="J6" s="23">
        <v>2011</v>
      </c>
    </row>
    <row r="7" spans="1:10" ht="15" customHeight="1">
      <c r="A7" s="2" t="s">
        <v>0</v>
      </c>
      <c r="B7" s="102" t="s">
        <v>5</v>
      </c>
      <c r="C7" s="102"/>
      <c r="D7" s="102"/>
      <c r="E7" s="102"/>
      <c r="F7" s="102"/>
      <c r="G7" s="102"/>
      <c r="H7" s="102"/>
      <c r="I7" s="102"/>
      <c r="J7" s="102"/>
    </row>
    <row r="8" spans="1:10" ht="12.75" customHeight="1">
      <c r="A8" s="24" t="s">
        <v>6</v>
      </c>
      <c r="B8" s="25"/>
      <c r="C8" s="25"/>
      <c r="D8" s="25"/>
      <c r="E8" s="25"/>
      <c r="F8" s="25"/>
      <c r="G8" s="25"/>
      <c r="H8" s="25"/>
      <c r="I8" s="26"/>
      <c r="J8" s="27"/>
    </row>
    <row r="9" spans="1:10" ht="12.75" customHeight="1">
      <c r="A9" s="8" t="s">
        <v>7</v>
      </c>
      <c r="B9" s="6"/>
      <c r="C9" s="6"/>
      <c r="D9" s="6"/>
      <c r="E9" s="6"/>
      <c r="F9" s="6"/>
      <c r="G9" s="6"/>
      <c r="H9" s="6"/>
      <c r="I9" s="7"/>
      <c r="J9" s="9"/>
    </row>
    <row r="10" spans="1:10" ht="12.75" customHeight="1">
      <c r="A10" s="28" t="s">
        <v>8</v>
      </c>
      <c r="B10" s="29">
        <v>14197</v>
      </c>
      <c r="C10" s="30"/>
      <c r="D10" s="29">
        <v>15838</v>
      </c>
      <c r="E10" s="30"/>
      <c r="F10" s="29">
        <v>57189</v>
      </c>
      <c r="G10" s="30"/>
      <c r="H10" s="29">
        <v>65089</v>
      </c>
      <c r="I10" s="26"/>
      <c r="J10" s="29">
        <v>77158</v>
      </c>
    </row>
    <row r="11" spans="1:10" ht="12.75" customHeight="1">
      <c r="A11" s="10" t="s">
        <v>9</v>
      </c>
      <c r="B11" s="13">
        <v>1872</v>
      </c>
      <c r="C11" s="12"/>
      <c r="D11" s="13">
        <v>2108</v>
      </c>
      <c r="E11" s="12"/>
      <c r="F11" s="13">
        <v>7694</v>
      </c>
      <c r="G11" s="12"/>
      <c r="H11" s="13">
        <v>8960</v>
      </c>
      <c r="I11" s="7"/>
      <c r="J11" s="13">
        <v>9124</v>
      </c>
    </row>
    <row r="12" spans="1:10" ht="12.75" customHeight="1">
      <c r="A12" s="31" t="s">
        <v>10</v>
      </c>
      <c r="B12" s="32">
        <f>SUM(B10:B11)</f>
        <v>16069</v>
      </c>
      <c r="C12" s="30"/>
      <c r="D12" s="32">
        <f>SUM(D10:D11)</f>
        <v>17946</v>
      </c>
      <c r="E12" s="30"/>
      <c r="F12" s="32">
        <f>SUM(F10:F11)</f>
        <v>64883</v>
      </c>
      <c r="G12" s="30"/>
      <c r="H12" s="32">
        <f>SUM(H10:H11)</f>
        <v>74049</v>
      </c>
      <c r="I12" s="26"/>
      <c r="J12" s="32">
        <f>SUM(J10:J11)</f>
        <v>86282</v>
      </c>
    </row>
    <row r="13" spans="1:10" ht="12.75" customHeight="1">
      <c r="A13" s="8" t="s">
        <v>11</v>
      </c>
      <c r="B13" s="15">
        <v>1871</v>
      </c>
      <c r="C13" s="12"/>
      <c r="D13" s="15">
        <v>2522</v>
      </c>
      <c r="E13" s="12"/>
      <c r="F13" s="15">
        <v>7768</v>
      </c>
      <c r="G13" s="12"/>
      <c r="H13" s="15">
        <v>10583</v>
      </c>
      <c r="I13" s="7"/>
      <c r="J13" s="15">
        <v>12791</v>
      </c>
    </row>
    <row r="14" spans="1:10" ht="12.75" customHeight="1">
      <c r="A14" s="33" t="s">
        <v>12</v>
      </c>
      <c r="B14" s="34">
        <v>7</v>
      </c>
      <c r="C14" s="30"/>
      <c r="D14" s="34">
        <v>26</v>
      </c>
      <c r="E14" s="30"/>
      <c r="F14" s="34">
        <v>51</v>
      </c>
      <c r="G14" s="30"/>
      <c r="H14" s="34">
        <v>86</v>
      </c>
      <c r="I14" s="26"/>
      <c r="J14" s="34">
        <v>67</v>
      </c>
    </row>
    <row r="15" spans="1:10" ht="12.75" customHeight="1">
      <c r="A15" s="16" t="s">
        <v>13</v>
      </c>
      <c r="B15" s="17">
        <f>SUM(B12:B14)</f>
        <v>17947</v>
      </c>
      <c r="C15" s="12"/>
      <c r="D15" s="17">
        <f>SUM(D12:D14)</f>
        <v>20494</v>
      </c>
      <c r="E15" s="12"/>
      <c r="F15" s="17">
        <f>SUM(F12:F14)</f>
        <v>72702</v>
      </c>
      <c r="G15" s="12"/>
      <c r="H15" s="17">
        <f>SUM(H12:H14)</f>
        <v>84718</v>
      </c>
      <c r="I15" s="7"/>
      <c r="J15" s="17">
        <f>SUM(J12:J14)</f>
        <v>99140</v>
      </c>
    </row>
    <row r="16" spans="1:10" ht="12.75" customHeight="1">
      <c r="A16" s="24" t="s">
        <v>14</v>
      </c>
      <c r="B16" s="25"/>
      <c r="C16" s="25"/>
      <c r="D16" s="25"/>
      <c r="E16" s="25"/>
      <c r="F16" s="25"/>
      <c r="G16" s="25"/>
      <c r="H16" s="25"/>
      <c r="I16" s="26"/>
      <c r="J16" s="25"/>
    </row>
    <row r="17" spans="1:10" ht="12.75" customHeight="1">
      <c r="A17" s="8" t="s">
        <v>15</v>
      </c>
      <c r="B17" s="15">
        <v>-11523</v>
      </c>
      <c r="C17" s="12"/>
      <c r="D17" s="15">
        <v>-13584</v>
      </c>
      <c r="E17" s="12"/>
      <c r="F17" s="15">
        <v>-47350</v>
      </c>
      <c r="G17" s="12"/>
      <c r="H17" s="15">
        <v>-56109</v>
      </c>
      <c r="I17" s="7"/>
      <c r="J17" s="15">
        <v>-67119</v>
      </c>
    </row>
    <row r="18" spans="1:10" ht="12.75" customHeight="1">
      <c r="A18" s="33" t="s">
        <v>16</v>
      </c>
      <c r="B18" s="34">
        <v>-2041</v>
      </c>
      <c r="C18" s="30"/>
      <c r="D18" s="34">
        <v>-2493</v>
      </c>
      <c r="E18" s="30"/>
      <c r="F18" s="35"/>
      <c r="G18" s="30"/>
      <c r="H18" s="35"/>
      <c r="I18" s="26"/>
      <c r="J18" s="35"/>
    </row>
    <row r="19" spans="1:10" ht="12.75" customHeight="1">
      <c r="A19" s="8" t="s">
        <v>141</v>
      </c>
      <c r="B19" s="13"/>
      <c r="C19" s="12"/>
      <c r="D19" s="13"/>
      <c r="E19" s="12"/>
      <c r="F19" s="15">
        <v>-178</v>
      </c>
      <c r="G19" s="12"/>
      <c r="H19" s="15">
        <v>-176</v>
      </c>
      <c r="I19" s="7"/>
      <c r="J19" s="15">
        <v>-331</v>
      </c>
    </row>
    <row r="20" spans="1:10" ht="12.75" customHeight="1">
      <c r="A20" s="33" t="s">
        <v>142</v>
      </c>
      <c r="B20" s="34"/>
      <c r="C20" s="30"/>
      <c r="D20" s="34"/>
      <c r="E20" s="30"/>
      <c r="F20" s="34">
        <v>-8251</v>
      </c>
      <c r="G20" s="30"/>
      <c r="H20" s="34">
        <v>-10217</v>
      </c>
      <c r="I20" s="26"/>
      <c r="J20" s="34">
        <v>-12538</v>
      </c>
    </row>
    <row r="21" spans="1:10" ht="12.75" customHeight="1">
      <c r="A21" s="16" t="s">
        <v>17</v>
      </c>
      <c r="B21" s="14">
        <f>SUM(B17:B18)</f>
        <v>-13564</v>
      </c>
      <c r="C21" s="12"/>
      <c r="D21" s="14">
        <f>SUM(D17:D18)</f>
        <v>-16077</v>
      </c>
      <c r="E21" s="12"/>
      <c r="F21" s="15">
        <f>F17+F19+F20</f>
        <v>-55779</v>
      </c>
      <c r="G21" s="12"/>
      <c r="H21" s="15">
        <f>H17+H19+H20</f>
        <v>-66502</v>
      </c>
      <c r="I21" s="7"/>
      <c r="J21" s="15">
        <f>J17+J19+J20</f>
        <v>-79988</v>
      </c>
    </row>
    <row r="22" spans="1:10" ht="12.75" customHeight="1">
      <c r="A22" s="33" t="s">
        <v>18</v>
      </c>
      <c r="B22" s="34">
        <v>-107</v>
      </c>
      <c r="C22" s="30"/>
      <c r="D22" s="34">
        <v>-148</v>
      </c>
      <c r="E22" s="30"/>
      <c r="F22" s="34">
        <v>-455</v>
      </c>
      <c r="G22" s="30"/>
      <c r="H22" s="34">
        <v>-605</v>
      </c>
      <c r="I22" s="26"/>
      <c r="J22" s="34">
        <v>-755</v>
      </c>
    </row>
    <row r="23" spans="1:10" ht="12.75" customHeight="1">
      <c r="A23" s="5" t="s">
        <v>19</v>
      </c>
      <c r="B23" s="15">
        <f>B15+B21+B22</f>
        <v>4276</v>
      </c>
      <c r="C23" s="12"/>
      <c r="D23" s="15">
        <f>D15+D21+D22</f>
        <v>4269</v>
      </c>
      <c r="E23" s="12"/>
      <c r="F23" s="15">
        <f>F15+F21+F22</f>
        <v>16468</v>
      </c>
      <c r="G23" s="12"/>
      <c r="H23" s="15">
        <f>H15+H21+H22</f>
        <v>17611</v>
      </c>
      <c r="I23" s="7"/>
      <c r="J23" s="15">
        <f>J15+J21+J22</f>
        <v>18397</v>
      </c>
    </row>
    <row r="24" spans="1:10" ht="12.75" customHeight="1">
      <c r="A24" s="36" t="s">
        <v>20</v>
      </c>
      <c r="B24" s="34">
        <v>1138</v>
      </c>
      <c r="C24" s="30"/>
      <c r="D24" s="34">
        <v>-610</v>
      </c>
      <c r="E24" s="30"/>
      <c r="F24" s="34">
        <v>2465</v>
      </c>
      <c r="G24" s="30"/>
      <c r="H24" s="34">
        <v>-1890</v>
      </c>
      <c r="I24" s="26"/>
      <c r="J24" s="34">
        <v>-10702</v>
      </c>
    </row>
    <row r="25" spans="1:10" ht="12.75" customHeight="1">
      <c r="A25" s="5" t="s">
        <v>21</v>
      </c>
      <c r="B25" s="17">
        <f>SUM(B23:B24)</f>
        <v>5414</v>
      </c>
      <c r="C25" s="12"/>
      <c r="D25" s="17">
        <f>SUM(D23:D24)</f>
        <v>3659</v>
      </c>
      <c r="E25" s="12"/>
      <c r="F25" s="17">
        <f>SUM(F23:F24)</f>
        <v>18933</v>
      </c>
      <c r="G25" s="12"/>
      <c r="H25" s="17">
        <f>SUM(H23:H24)</f>
        <v>15721</v>
      </c>
      <c r="I25" s="7"/>
      <c r="J25" s="17">
        <f>SUM(J23:J24)</f>
        <v>7695</v>
      </c>
    </row>
    <row r="26" spans="1:10" ht="12.75" customHeight="1">
      <c r="A26" s="24" t="s">
        <v>22</v>
      </c>
      <c r="B26" s="25"/>
      <c r="C26" s="25"/>
      <c r="D26" s="25"/>
      <c r="E26" s="25"/>
      <c r="F26" s="25"/>
      <c r="G26" s="25"/>
      <c r="H26" s="25"/>
      <c r="I26" s="26"/>
      <c r="J26" s="25"/>
    </row>
    <row r="27" spans="1:10" ht="12.75" customHeight="1">
      <c r="A27" s="8" t="s">
        <v>23</v>
      </c>
      <c r="B27" s="15">
        <v>135</v>
      </c>
      <c r="C27" s="12"/>
      <c r="D27" s="15">
        <v>-34</v>
      </c>
      <c r="E27" s="12"/>
      <c r="F27" s="15">
        <v>314</v>
      </c>
      <c r="G27" s="12"/>
      <c r="H27" s="15">
        <v>-58</v>
      </c>
      <c r="I27" s="7"/>
      <c r="J27" s="15">
        <v>-219</v>
      </c>
    </row>
    <row r="28" spans="1:10" ht="12.75" customHeight="1">
      <c r="A28" s="33" t="s">
        <v>24</v>
      </c>
      <c r="B28" s="35">
        <v>143</v>
      </c>
      <c r="C28" s="30"/>
      <c r="D28" s="35">
        <v>11</v>
      </c>
      <c r="E28" s="30"/>
      <c r="F28" s="35">
        <v>132</v>
      </c>
      <c r="G28" s="30"/>
      <c r="H28" s="35">
        <v>-77</v>
      </c>
      <c r="I28" s="26"/>
      <c r="J28" s="35">
        <v>44</v>
      </c>
    </row>
    <row r="29" spans="1:10" ht="12.75" customHeight="1">
      <c r="A29" s="8" t="s">
        <v>25</v>
      </c>
      <c r="B29" s="15">
        <v>-74</v>
      </c>
      <c r="C29" s="12"/>
      <c r="D29" s="15">
        <v>-488</v>
      </c>
      <c r="E29" s="12"/>
      <c r="F29" s="15">
        <v>2632</v>
      </c>
      <c r="G29" s="12"/>
      <c r="H29" s="15">
        <v>-2448</v>
      </c>
      <c r="I29" s="7"/>
      <c r="J29" s="15">
        <v>-9752</v>
      </c>
    </row>
    <row r="30" spans="1:10" ht="12.75" customHeight="1">
      <c r="A30" s="33" t="s">
        <v>26</v>
      </c>
      <c r="B30" s="25"/>
      <c r="C30" s="25"/>
      <c r="D30" s="25"/>
      <c r="E30" s="25"/>
      <c r="F30" s="37"/>
      <c r="G30" s="25"/>
      <c r="H30" s="37"/>
      <c r="I30" s="26"/>
      <c r="J30" s="37"/>
    </row>
    <row r="31" spans="1:10" ht="12.75" customHeight="1">
      <c r="A31" s="10" t="s">
        <v>27</v>
      </c>
      <c r="B31" s="15">
        <v>-130</v>
      </c>
      <c r="C31" s="12"/>
      <c r="D31" s="15">
        <v>-332</v>
      </c>
      <c r="E31" s="12"/>
      <c r="F31" s="15">
        <v>-763</v>
      </c>
      <c r="G31" s="12"/>
      <c r="H31" s="15">
        <v>-1236</v>
      </c>
      <c r="I31" s="7"/>
      <c r="J31" s="15">
        <v>-2101</v>
      </c>
    </row>
    <row r="32" spans="1:10" ht="12.75" customHeight="1">
      <c r="A32" s="28" t="s">
        <v>28</v>
      </c>
      <c r="B32" s="34">
        <v>4</v>
      </c>
      <c r="C32" s="30"/>
      <c r="D32" s="34">
        <v>65</v>
      </c>
      <c r="E32" s="30"/>
      <c r="F32" s="34">
        <v>-747</v>
      </c>
      <c r="G32" s="30"/>
      <c r="H32" s="34">
        <v>-932</v>
      </c>
      <c r="I32" s="26"/>
      <c r="J32" s="34">
        <v>-200</v>
      </c>
    </row>
    <row r="33" spans="1:10" ht="12.75" customHeight="1">
      <c r="A33" s="19" t="s">
        <v>29</v>
      </c>
      <c r="B33" s="14">
        <f>SUM(B31:B32)</f>
        <v>-126</v>
      </c>
      <c r="C33" s="12"/>
      <c r="D33" s="14">
        <f>SUM(D31:D32)</f>
        <v>-267</v>
      </c>
      <c r="E33" s="12"/>
      <c r="F33" s="14">
        <f>SUM(F31:F32)</f>
        <v>-1510</v>
      </c>
      <c r="G33" s="12"/>
      <c r="H33" s="14">
        <f>SUM(H31:H32)</f>
        <v>-2168</v>
      </c>
      <c r="I33" s="7"/>
      <c r="J33" s="14">
        <f>SUM(J31:J32)</f>
        <v>-2301</v>
      </c>
    </row>
    <row r="34" spans="1:10" ht="12.75" customHeight="1">
      <c r="A34" s="33" t="s">
        <v>30</v>
      </c>
      <c r="B34" s="35">
        <v>620</v>
      </c>
      <c r="C34" s="30"/>
      <c r="D34" s="35">
        <v>-330</v>
      </c>
      <c r="E34" s="30"/>
      <c r="F34" s="35">
        <v>301</v>
      </c>
      <c r="G34" s="30"/>
      <c r="H34" s="35">
        <v>-1522</v>
      </c>
      <c r="I34" s="26"/>
      <c r="J34" s="35">
        <v>-896</v>
      </c>
    </row>
    <row r="35" spans="1:10" ht="12.75" customHeight="1">
      <c r="A35" s="8" t="s">
        <v>56</v>
      </c>
      <c r="B35" s="13">
        <v>1019</v>
      </c>
      <c r="C35" s="12"/>
      <c r="D35" s="13">
        <v>558</v>
      </c>
      <c r="E35" s="12"/>
      <c r="F35" s="13">
        <v>6650</v>
      </c>
      <c r="G35" s="12"/>
      <c r="H35" s="13">
        <f>2174+16</f>
        <v>2190</v>
      </c>
      <c r="I35" s="7"/>
      <c r="J35" s="13">
        <f>2155+91</f>
        <v>2246</v>
      </c>
    </row>
    <row r="36" spans="1:10" ht="12.75" customHeight="1">
      <c r="A36" s="24" t="s">
        <v>22</v>
      </c>
      <c r="B36" s="34">
        <f>SUM(B27:B29)+B33+B34+B35</f>
        <v>1717</v>
      </c>
      <c r="C36" s="30"/>
      <c r="D36" s="34">
        <f>SUM(D27:D29)+D33+D34+D35</f>
        <v>-550</v>
      </c>
      <c r="E36" s="30"/>
      <c r="F36" s="34">
        <f>SUM(F27:F29)+F33+F34+F35</f>
        <v>8519</v>
      </c>
      <c r="G36" s="30"/>
      <c r="H36" s="34">
        <f>SUM(H27:H29)+H33+H34+H35</f>
        <v>-4083</v>
      </c>
      <c r="I36" s="26"/>
      <c r="J36" s="34">
        <f>SUM(J27:J29)+J33+J34+J35</f>
        <v>-10878</v>
      </c>
    </row>
    <row r="37" spans="1:10" ht="12.75" customHeight="1">
      <c r="A37" s="5" t="s">
        <v>31</v>
      </c>
      <c r="B37" s="6"/>
      <c r="C37" s="6"/>
      <c r="D37" s="6"/>
      <c r="E37" s="6"/>
      <c r="F37" s="6"/>
      <c r="G37" s="6"/>
      <c r="H37" s="6"/>
      <c r="I37" s="7"/>
      <c r="J37" s="6"/>
    </row>
    <row r="38" spans="1:10" ht="12.75" customHeight="1">
      <c r="A38" s="33" t="s">
        <v>32</v>
      </c>
      <c r="B38" s="35">
        <v>-207</v>
      </c>
      <c r="C38" s="30"/>
      <c r="D38" s="35">
        <v>-202</v>
      </c>
      <c r="E38" s="30"/>
      <c r="F38" s="35">
        <v>-833</v>
      </c>
      <c r="G38" s="30"/>
      <c r="H38" s="35">
        <v>-810</v>
      </c>
      <c r="I38" s="26"/>
      <c r="J38" s="35">
        <v>-832</v>
      </c>
    </row>
    <row r="39" spans="1:10" ht="12.75" customHeight="1">
      <c r="A39" s="8" t="s">
        <v>33</v>
      </c>
      <c r="B39" s="15">
        <v>-144</v>
      </c>
      <c r="C39" s="12"/>
      <c r="D39" s="15">
        <v>-93</v>
      </c>
      <c r="E39" s="12"/>
      <c r="F39" s="15">
        <v>-543</v>
      </c>
      <c r="G39" s="12"/>
      <c r="H39" s="15">
        <v>-361</v>
      </c>
      <c r="I39" s="7"/>
      <c r="J39" s="15">
        <v>-270</v>
      </c>
    </row>
    <row r="40" spans="1:10" ht="12.75" customHeight="1">
      <c r="A40" s="33" t="s">
        <v>34</v>
      </c>
      <c r="B40" s="35">
        <v>-14</v>
      </c>
      <c r="C40" s="30"/>
      <c r="D40" s="35">
        <v>-15</v>
      </c>
      <c r="E40" s="30"/>
      <c r="F40" s="35">
        <v>-54</v>
      </c>
      <c r="G40" s="30"/>
      <c r="H40" s="35">
        <v>-57</v>
      </c>
      <c r="I40" s="26"/>
      <c r="J40" s="35">
        <v>-62</v>
      </c>
    </row>
    <row r="41" spans="1:10" ht="12.75" customHeight="1">
      <c r="A41" s="8" t="s">
        <v>35</v>
      </c>
      <c r="B41" s="13">
        <v>-90</v>
      </c>
      <c r="C41" s="12"/>
      <c r="D41" s="13">
        <v>-91</v>
      </c>
      <c r="E41" s="12"/>
      <c r="F41" s="13">
        <v>-375</v>
      </c>
      <c r="G41" s="12"/>
      <c r="H41" s="13">
        <v>-333</v>
      </c>
      <c r="I41" s="7"/>
      <c r="J41" s="13">
        <v>-342</v>
      </c>
    </row>
    <row r="42" spans="1:10" ht="12.75" customHeight="1">
      <c r="A42" s="28" t="s">
        <v>36</v>
      </c>
      <c r="B42" s="32">
        <f>SUM(B38:B41)</f>
        <v>-455</v>
      </c>
      <c r="C42" s="30"/>
      <c r="D42" s="32">
        <f>SUM(D38:D41)</f>
        <v>-401</v>
      </c>
      <c r="E42" s="30"/>
      <c r="F42" s="32">
        <f>SUM(F38:F41)</f>
        <v>-1805</v>
      </c>
      <c r="G42" s="30"/>
      <c r="H42" s="32">
        <f>SUM(H38:H41)</f>
        <v>-1561</v>
      </c>
      <c r="I42" s="26"/>
      <c r="J42" s="32">
        <f>SUM(J38:J41)</f>
        <v>-1506</v>
      </c>
    </row>
    <row r="43" spans="1:10" ht="12.75" customHeight="1">
      <c r="A43" s="8" t="s">
        <v>37</v>
      </c>
      <c r="B43" s="15">
        <v>79</v>
      </c>
      <c r="C43" s="12"/>
      <c r="D43" s="15">
        <v>49</v>
      </c>
      <c r="E43" s="12"/>
      <c r="F43" s="15">
        <v>140</v>
      </c>
      <c r="G43" s="12"/>
      <c r="H43" s="15">
        <v>-59</v>
      </c>
      <c r="I43" s="7"/>
      <c r="J43" s="15">
        <v>-585</v>
      </c>
    </row>
    <row r="44" spans="1:10" ht="12.75" customHeight="1">
      <c r="A44" s="33" t="s">
        <v>38</v>
      </c>
      <c r="B44" s="34">
        <v>-201</v>
      </c>
      <c r="C44" s="30"/>
      <c r="D44" s="34">
        <v>-121</v>
      </c>
      <c r="E44" s="30"/>
      <c r="F44" s="34">
        <v>-424</v>
      </c>
      <c r="G44" s="30"/>
      <c r="H44" s="34">
        <v>-573</v>
      </c>
      <c r="I44" s="26"/>
      <c r="J44" s="34">
        <v>-392</v>
      </c>
    </row>
    <row r="45" spans="1:10" ht="12.75" customHeight="1">
      <c r="A45" s="5" t="s">
        <v>31</v>
      </c>
      <c r="B45" s="17">
        <f>SUM(B42:B44)</f>
        <v>-577</v>
      </c>
      <c r="C45" s="12"/>
      <c r="D45" s="17">
        <f>SUM(D42:D44)</f>
        <v>-473</v>
      </c>
      <c r="E45" s="12"/>
      <c r="F45" s="17">
        <f>SUM(F42:F44)</f>
        <v>-2089</v>
      </c>
      <c r="G45" s="12"/>
      <c r="H45" s="17">
        <f>SUM(H42:H44)</f>
        <v>-2193</v>
      </c>
      <c r="I45" s="7"/>
      <c r="J45" s="17">
        <f>SUM(J42:J44)</f>
        <v>-2483</v>
      </c>
    </row>
    <row r="46" spans="1:10" ht="12.75" customHeight="1">
      <c r="A46" s="36" t="s">
        <v>39</v>
      </c>
      <c r="B46" s="35">
        <f>B25+B36+B45</f>
        <v>6554</v>
      </c>
      <c r="C46" s="30"/>
      <c r="D46" s="35">
        <f>D25+D36+D45</f>
        <v>2636</v>
      </c>
      <c r="E46" s="30"/>
      <c r="F46" s="35">
        <f>F25+F36+F45</f>
        <v>25363</v>
      </c>
      <c r="G46" s="30"/>
      <c r="H46" s="35">
        <f>H25+H36+H45</f>
        <v>9445</v>
      </c>
      <c r="I46" s="26"/>
      <c r="J46" s="35">
        <f>J25+J36+J45</f>
        <v>-5666</v>
      </c>
    </row>
    <row r="47" spans="1:10" ht="12.75" customHeight="1">
      <c r="A47" s="18" t="s">
        <v>40</v>
      </c>
      <c r="B47" s="13">
        <v>23960</v>
      </c>
      <c r="C47" s="12"/>
      <c r="D47" s="13">
        <v>302</v>
      </c>
      <c r="E47" s="12"/>
      <c r="F47" s="13">
        <v>23305</v>
      </c>
      <c r="G47" s="12"/>
      <c r="H47" s="13">
        <v>1537</v>
      </c>
      <c r="I47" s="7"/>
      <c r="J47" s="13">
        <v>400</v>
      </c>
    </row>
    <row r="48" spans="1:10" ht="12.75" customHeight="1">
      <c r="A48" s="24" t="s">
        <v>41</v>
      </c>
      <c r="B48" s="38">
        <f>SUM(B46:B47)</f>
        <v>30514</v>
      </c>
      <c r="C48" s="30"/>
      <c r="D48" s="38">
        <f>SUM(D46:D47)</f>
        <v>2938</v>
      </c>
      <c r="E48" s="30"/>
      <c r="F48" s="38">
        <f>SUM(F46:F47)</f>
        <v>48668</v>
      </c>
      <c r="G48" s="30"/>
      <c r="H48" s="38">
        <f>SUM(H46:H47)</f>
        <v>10982</v>
      </c>
      <c r="I48" s="26"/>
      <c r="J48" s="38">
        <f>SUM(J46:J47)</f>
        <v>-5266</v>
      </c>
    </row>
    <row r="49" spans="1:10" ht="12.75" customHeight="1">
      <c r="A49" s="18" t="s">
        <v>42</v>
      </c>
      <c r="B49" s="6"/>
      <c r="C49" s="6"/>
      <c r="D49" s="6"/>
      <c r="E49" s="6"/>
      <c r="F49" s="6"/>
      <c r="G49" s="6"/>
      <c r="H49" s="6"/>
      <c r="I49" s="7"/>
      <c r="J49" s="6"/>
    </row>
    <row r="50" spans="1:10" ht="12.75" customHeight="1">
      <c r="A50" s="33" t="s">
        <v>43</v>
      </c>
      <c r="B50" s="35">
        <v>-127</v>
      </c>
      <c r="C50" s="30"/>
      <c r="D50" s="35">
        <v>2599</v>
      </c>
      <c r="E50" s="30"/>
      <c r="F50" s="35">
        <v>2406</v>
      </c>
      <c r="G50" s="30"/>
      <c r="H50" s="35">
        <v>4769</v>
      </c>
      <c r="I50" s="26"/>
      <c r="J50" s="35">
        <v>3465</v>
      </c>
    </row>
    <row r="51" spans="1:10" ht="12.75" customHeight="1">
      <c r="A51" s="8" t="s">
        <v>44</v>
      </c>
      <c r="B51" s="15">
        <v>76</v>
      </c>
      <c r="C51" s="12"/>
      <c r="D51" s="15">
        <v>102</v>
      </c>
      <c r="E51" s="12"/>
      <c r="F51" s="15">
        <v>316</v>
      </c>
      <c r="G51" s="12"/>
      <c r="H51" s="15">
        <v>414</v>
      </c>
      <c r="I51" s="7"/>
      <c r="J51" s="15">
        <v>509</v>
      </c>
    </row>
    <row r="52" spans="1:10" ht="12.75" customHeight="1">
      <c r="A52" s="33" t="s">
        <v>45</v>
      </c>
      <c r="B52" s="34">
        <v>2</v>
      </c>
      <c r="C52" s="30"/>
      <c r="D52" s="34">
        <v>1</v>
      </c>
      <c r="E52" s="30"/>
      <c r="F52" s="34">
        <v>210</v>
      </c>
      <c r="G52" s="30"/>
      <c r="H52" s="34">
        <v>-126</v>
      </c>
      <c r="I52" s="26"/>
      <c r="J52" s="34">
        <v>62</v>
      </c>
    </row>
    <row r="53" spans="1:10" ht="12.75" customHeight="1">
      <c r="A53" s="10" t="s">
        <v>46</v>
      </c>
      <c r="B53" s="17">
        <f>SUM(B50:B52)</f>
        <v>-49</v>
      </c>
      <c r="C53" s="12"/>
      <c r="D53" s="17">
        <f>SUM(D50:D52)</f>
        <v>2702</v>
      </c>
      <c r="E53" s="12"/>
      <c r="F53" s="17">
        <f>SUM(F50:F52)</f>
        <v>2932</v>
      </c>
      <c r="G53" s="12"/>
      <c r="H53" s="17">
        <f>SUM(H50:H52)</f>
        <v>5057</v>
      </c>
      <c r="I53" s="7"/>
      <c r="J53" s="17">
        <f>SUM(J50:J52)</f>
        <v>4036</v>
      </c>
    </row>
    <row r="54" spans="1:10" ht="12.75" customHeight="1" thickBot="1">
      <c r="A54" s="36" t="s">
        <v>47</v>
      </c>
      <c r="B54" s="39">
        <f>(B48+B53)</f>
        <v>30465</v>
      </c>
      <c r="C54" s="30"/>
      <c r="D54" s="39">
        <f>(D48+D53)</f>
        <v>5640</v>
      </c>
      <c r="E54" s="30"/>
      <c r="F54" s="39">
        <f>(F48+F53)</f>
        <v>51600</v>
      </c>
      <c r="G54" s="30"/>
      <c r="H54" s="39">
        <f>(H48+H53)</f>
        <v>16039</v>
      </c>
      <c r="I54" s="26"/>
      <c r="J54" s="39">
        <f>(J48+J53)</f>
        <v>-1230</v>
      </c>
    </row>
    <row r="55" spans="1:10" ht="12.75" customHeight="1" thickTop="1">
      <c r="A55" s="5" t="s">
        <v>41</v>
      </c>
      <c r="B55" s="11">
        <f>B48</f>
        <v>30514</v>
      </c>
      <c r="C55" s="15">
        <f>B48</f>
        <v>30514</v>
      </c>
      <c r="D55" s="11">
        <f>D48</f>
        <v>2938</v>
      </c>
      <c r="E55" s="12"/>
      <c r="F55" s="11">
        <f>F48</f>
        <v>48668</v>
      </c>
      <c r="G55" s="12"/>
      <c r="H55" s="11">
        <f>H48</f>
        <v>10982</v>
      </c>
      <c r="I55" s="7"/>
      <c r="J55" s="11">
        <f>J48</f>
        <v>-5266</v>
      </c>
    </row>
    <row r="56" spans="1:10" ht="12.75" customHeight="1">
      <c r="A56" s="33" t="s">
        <v>48</v>
      </c>
      <c r="B56" s="34">
        <v>-30436</v>
      </c>
      <c r="C56" s="30"/>
      <c r="D56" s="34">
        <v>-1809</v>
      </c>
      <c r="E56" s="30"/>
      <c r="F56" s="34">
        <v>-52199</v>
      </c>
      <c r="G56" s="30"/>
      <c r="H56" s="34">
        <f>-7229+-5827</f>
        <v>-13056</v>
      </c>
      <c r="I56" s="26"/>
      <c r="J56" s="34">
        <v>-6498</v>
      </c>
    </row>
    <row r="57" spans="1:10" ht="12.75" customHeight="1" thickBot="1">
      <c r="A57" s="5" t="s">
        <v>54</v>
      </c>
      <c r="B57" s="20">
        <f>SUM(B55:B56)</f>
        <v>78</v>
      </c>
      <c r="C57" s="12"/>
      <c r="D57" s="20">
        <f>SUM(D55:D56)</f>
        <v>1129</v>
      </c>
      <c r="E57" s="12"/>
      <c r="F57" s="20">
        <f>SUM(F55:F56)</f>
        <v>-3531</v>
      </c>
      <c r="G57" s="12"/>
      <c r="H57" s="20">
        <f>SUM(H55:H56)</f>
        <v>-2074</v>
      </c>
      <c r="I57" s="7"/>
      <c r="J57" s="20">
        <f>SUM(J55:J56)</f>
        <v>-11764</v>
      </c>
    </row>
    <row r="58" spans="1:10" ht="12.75" customHeight="1" thickTop="1">
      <c r="A58" s="36" t="s">
        <v>55</v>
      </c>
      <c r="B58" s="40">
        <v>0.02</v>
      </c>
      <c r="C58" s="30"/>
      <c r="D58" s="40">
        <v>0.35</v>
      </c>
      <c r="E58" s="30"/>
      <c r="F58" s="40">
        <v>-1.09</v>
      </c>
      <c r="G58" s="30"/>
      <c r="H58" s="40">
        <v>-0.64</v>
      </c>
      <c r="I58" s="26"/>
      <c r="J58" s="40">
        <v>-3.63</v>
      </c>
    </row>
    <row r="59" spans="1:10" ht="12.75" customHeight="1">
      <c r="A59" s="18" t="s">
        <v>49</v>
      </c>
      <c r="B59" s="15">
        <v>3237771</v>
      </c>
      <c r="C59" s="12"/>
      <c r="D59" s="15">
        <v>3239477</v>
      </c>
      <c r="E59" s="12"/>
      <c r="F59" s="15">
        <v>3238047</v>
      </c>
      <c r="G59" s="12"/>
      <c r="H59" s="15">
        <v>3240028</v>
      </c>
      <c r="I59" s="7"/>
      <c r="J59" s="15">
        <v>3244896</v>
      </c>
    </row>
    <row r="60" ht="12.75" customHeight="1">
      <c r="J60" s="1"/>
    </row>
    <row r="61" spans="1:10" ht="12.75" customHeight="1">
      <c r="A61" s="100" t="s">
        <v>53</v>
      </c>
      <c r="B61" s="100"/>
      <c r="C61" s="100"/>
      <c r="D61" s="100"/>
      <c r="E61" s="100"/>
      <c r="F61" s="100"/>
      <c r="G61" s="100"/>
      <c r="H61" s="100"/>
      <c r="I61" s="100"/>
      <c r="J61" s="100"/>
    </row>
    <row r="62" spans="1:10" ht="18.75" customHeight="1">
      <c r="A62" s="3"/>
      <c r="F62" s="4"/>
      <c r="H62" s="4"/>
      <c r="J62" s="1"/>
    </row>
    <row r="63" ht="18.75" customHeight="1">
      <c r="J63" s="1"/>
    </row>
    <row r="64" ht="18.75" customHeight="1">
      <c r="J64" s="1"/>
    </row>
    <row r="65" ht="18.75" customHeight="1">
      <c r="J65" s="1"/>
    </row>
    <row r="66" ht="18.75" customHeight="1">
      <c r="J66" s="1"/>
    </row>
    <row r="67" ht="18.75" customHeight="1">
      <c r="J67" s="1"/>
    </row>
    <row r="68" ht="18.75" customHeight="1">
      <c r="J68" s="1"/>
    </row>
    <row r="69" ht="18.75" customHeight="1">
      <c r="J69" s="1"/>
    </row>
    <row r="70" ht="18.75" customHeight="1">
      <c r="J70" s="1"/>
    </row>
    <row r="71" ht="18.75" customHeight="1">
      <c r="J71" s="1"/>
    </row>
    <row r="72" ht="18.75" customHeight="1">
      <c r="J72" s="1"/>
    </row>
    <row r="73" ht="18.75" customHeight="1">
      <c r="J73" s="1"/>
    </row>
    <row r="74" ht="18.75" customHeight="1">
      <c r="J74" s="1"/>
    </row>
    <row r="75" ht="18.75" customHeight="1">
      <c r="J75" s="1"/>
    </row>
    <row r="76" ht="18.75" customHeight="1">
      <c r="J76" s="1"/>
    </row>
    <row r="77" ht="18.75" customHeight="1">
      <c r="J77" s="1"/>
    </row>
    <row r="78" ht="18.75" customHeight="1">
      <c r="J78" s="1"/>
    </row>
    <row r="79" ht="18.75" customHeight="1">
      <c r="J79" s="1"/>
    </row>
    <row r="80" ht="18.75" customHeight="1">
      <c r="J80" s="1"/>
    </row>
    <row r="81" ht="18.75" customHeight="1">
      <c r="J81" s="1"/>
    </row>
    <row r="82" ht="18.75" customHeight="1">
      <c r="J82" s="1"/>
    </row>
    <row r="83" ht="18.75" customHeight="1">
      <c r="J83" s="1"/>
    </row>
    <row r="84" ht="18.75" customHeight="1">
      <c r="J84" s="1"/>
    </row>
    <row r="85" ht="18.75" customHeight="1">
      <c r="J85" s="1"/>
    </row>
    <row r="86" ht="18.75" customHeight="1">
      <c r="J86" s="1"/>
    </row>
    <row r="87" ht="18.75" customHeight="1">
      <c r="J87" s="1"/>
    </row>
    <row r="88" ht="18.75" customHeight="1">
      <c r="J88" s="1"/>
    </row>
    <row r="89" ht="18.75" customHeight="1">
      <c r="J89" s="1"/>
    </row>
    <row r="90" ht="18.75" customHeight="1">
      <c r="J90" s="1"/>
    </row>
    <row r="91" ht="18.75" customHeight="1">
      <c r="J91" s="1"/>
    </row>
    <row r="92" ht="18.75" customHeight="1">
      <c r="J92" s="1"/>
    </row>
    <row r="93" ht="18.75" customHeight="1">
      <c r="J93" s="1"/>
    </row>
    <row r="94" ht="18.75" customHeight="1">
      <c r="J94" s="1"/>
    </row>
    <row r="95" ht="18.75" customHeight="1">
      <c r="J95" s="1"/>
    </row>
    <row r="96" ht="18.75" customHeight="1">
      <c r="J96" s="1"/>
    </row>
    <row r="97" ht="18.75" customHeight="1">
      <c r="J97" s="1"/>
    </row>
    <row r="98" ht="18.75" customHeight="1">
      <c r="J98" s="1"/>
    </row>
    <row r="99" ht="18.75" customHeight="1">
      <c r="J99" s="1"/>
    </row>
    <row r="100" ht="18.75" customHeight="1">
      <c r="J100" s="1"/>
    </row>
    <row r="101" ht="18.75" customHeight="1">
      <c r="J101" s="1"/>
    </row>
    <row r="102" ht="18.75" customHeight="1">
      <c r="J102" s="1"/>
    </row>
    <row r="103" ht="18.75" customHeight="1">
      <c r="J103" s="1"/>
    </row>
    <row r="104" ht="18.75" customHeight="1">
      <c r="J104" s="1"/>
    </row>
  </sheetData>
  <sheetProtection/>
  <mergeCells count="6">
    <mergeCell ref="A61:J61"/>
    <mergeCell ref="A1:J1"/>
    <mergeCell ref="A2:J2"/>
    <mergeCell ref="B7:J7"/>
    <mergeCell ref="F5:J5"/>
    <mergeCell ref="B5:D5"/>
  </mergeCells>
  <printOptions horizontalCentered="1"/>
  <pageMargins left="0.7" right="0.7" top="0.75" bottom="0.75" header="0.3" footer="0.3"/>
  <pageSetup fitToHeight="1" fitToWidth="1" horizontalDpi="600" verticalDpi="600" orientation="portrait" scale="86" r:id="rId1"/>
  <ignoredErrors>
    <ignoredError sqref="F6 H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zoomScalePageLayoutView="0" workbookViewId="0" topLeftCell="A36">
      <selection activeCell="E22" sqref="E22"/>
    </sheetView>
  </sheetViews>
  <sheetFormatPr defaultColWidth="21.5" defaultRowHeight="12.75"/>
  <cols>
    <col min="1" max="1" width="89.66015625" style="3" customWidth="1"/>
    <col min="2" max="2" width="17.83203125" style="3" customWidth="1"/>
    <col min="3" max="3" width="0.65625" style="3" customWidth="1"/>
    <col min="4" max="4" width="17.83203125" style="3" customWidth="1"/>
    <col min="5" max="16384" width="21.5" style="3" customWidth="1"/>
  </cols>
  <sheetData>
    <row r="1" spans="1:4" ht="12.75">
      <c r="A1" s="101" t="s">
        <v>50</v>
      </c>
      <c r="B1" s="101"/>
      <c r="C1" s="101"/>
      <c r="D1" s="101"/>
    </row>
    <row r="2" spans="1:4" ht="12.75">
      <c r="A2" s="101" t="s">
        <v>57</v>
      </c>
      <c r="B2" s="101"/>
      <c r="C2" s="101"/>
      <c r="D2" s="101"/>
    </row>
    <row r="4" spans="1:4" ht="12.75">
      <c r="A4" s="1"/>
      <c r="B4" s="43" t="s">
        <v>58</v>
      </c>
      <c r="C4" s="44"/>
      <c r="D4" s="43" t="s">
        <v>59</v>
      </c>
    </row>
    <row r="5" spans="1:4" ht="22.5" customHeight="1">
      <c r="A5" s="45" t="s">
        <v>0</v>
      </c>
      <c r="B5" s="105" t="s">
        <v>60</v>
      </c>
      <c r="C5" s="106"/>
      <c r="D5" s="106"/>
    </row>
    <row r="6" spans="1:4" ht="12.75">
      <c r="A6" s="46" t="s">
        <v>61</v>
      </c>
      <c r="B6" s="47"/>
      <c r="C6" s="47"/>
      <c r="D6" s="47"/>
    </row>
    <row r="7" spans="1:4" ht="12.75">
      <c r="A7" s="48" t="s">
        <v>62</v>
      </c>
      <c r="B7" s="49">
        <v>11281</v>
      </c>
      <c r="C7" s="50"/>
      <c r="D7" s="49">
        <v>8513</v>
      </c>
    </row>
    <row r="8" spans="1:4" ht="12.75" customHeight="1">
      <c r="A8" s="51" t="s">
        <v>63</v>
      </c>
      <c r="B8" s="52">
        <v>12265</v>
      </c>
      <c r="C8" s="53"/>
      <c r="D8" s="52">
        <v>14592</v>
      </c>
    </row>
    <row r="9" spans="1:4" ht="21">
      <c r="A9" s="48" t="s">
        <v>64</v>
      </c>
      <c r="B9" s="54">
        <v>62383</v>
      </c>
      <c r="C9" s="50"/>
      <c r="D9" s="54">
        <v>37563</v>
      </c>
    </row>
    <row r="10" spans="1:4" ht="12.75">
      <c r="A10" s="55" t="s">
        <v>65</v>
      </c>
      <c r="B10" s="56"/>
      <c r="C10" s="56"/>
      <c r="D10" s="56"/>
    </row>
    <row r="11" spans="1:4" ht="12.75" customHeight="1">
      <c r="A11" s="57" t="s">
        <v>66</v>
      </c>
      <c r="B11" s="54">
        <v>128919</v>
      </c>
      <c r="C11" s="50"/>
      <c r="D11" s="54">
        <v>174896</v>
      </c>
    </row>
    <row r="12" spans="1:4" ht="12.75" customHeight="1">
      <c r="A12" s="58" t="s">
        <v>67</v>
      </c>
      <c r="B12" s="59">
        <v>23404</v>
      </c>
      <c r="C12" s="53"/>
      <c r="D12" s="59">
        <v>41492</v>
      </c>
    </row>
    <row r="13" spans="1:4" ht="12.75">
      <c r="A13" s="60" t="s">
        <v>68</v>
      </c>
      <c r="B13" s="54">
        <f>SUM(B11:B12)</f>
        <v>152323</v>
      </c>
      <c r="C13" s="50"/>
      <c r="D13" s="61">
        <f>SUM(D11:D12)</f>
        <v>216388</v>
      </c>
    </row>
    <row r="14" spans="1:4" ht="12.75">
      <c r="A14" s="55" t="s">
        <v>7</v>
      </c>
      <c r="B14" s="56"/>
      <c r="C14" s="56"/>
      <c r="D14" s="56"/>
    </row>
    <row r="15" spans="1:4" ht="12.75">
      <c r="A15" s="57" t="s">
        <v>69</v>
      </c>
      <c r="B15" s="62"/>
      <c r="C15" s="62"/>
      <c r="D15" s="62"/>
    </row>
    <row r="16" spans="1:4" ht="12.75">
      <c r="A16" s="63" t="s">
        <v>70</v>
      </c>
      <c r="B16" s="52">
        <v>1529905</v>
      </c>
      <c r="C16" s="53"/>
      <c r="D16" s="52">
        <v>1495932</v>
      </c>
    </row>
    <row r="17" spans="1:4" ht="12.75">
      <c r="A17" s="64" t="s">
        <v>71</v>
      </c>
      <c r="B17" s="65">
        <v>146158</v>
      </c>
      <c r="C17" s="50"/>
      <c r="D17" s="65">
        <v>176177</v>
      </c>
    </row>
    <row r="18" spans="1:4" ht="12.75">
      <c r="A18" s="66" t="s">
        <v>72</v>
      </c>
      <c r="B18" s="52">
        <f>SUM(B16:B17)</f>
        <v>1676063</v>
      </c>
      <c r="C18" s="53"/>
      <c r="D18" s="67">
        <f>SUM(D16:D17)</f>
        <v>1672109</v>
      </c>
    </row>
    <row r="19" spans="1:4" ht="12.75">
      <c r="A19" s="57" t="s">
        <v>73</v>
      </c>
      <c r="B19" s="65">
        <v>8727</v>
      </c>
      <c r="C19" s="50"/>
      <c r="D19" s="65">
        <v>14238</v>
      </c>
    </row>
    <row r="20" spans="1:4" ht="12.75">
      <c r="A20" s="68" t="s">
        <v>74</v>
      </c>
      <c r="B20" s="52">
        <f>SUM(B18:B19)</f>
        <v>1684790</v>
      </c>
      <c r="C20" s="53"/>
      <c r="D20" s="67">
        <f>SUM(D18:D19)</f>
        <v>1686347</v>
      </c>
    </row>
    <row r="21" spans="1:4" ht="12.75" customHeight="1">
      <c r="A21" s="48" t="s">
        <v>75</v>
      </c>
      <c r="B21" s="54">
        <v>6150</v>
      </c>
      <c r="C21" s="50"/>
      <c r="D21" s="54">
        <v>6875</v>
      </c>
    </row>
    <row r="22" spans="1:4" ht="12.75">
      <c r="A22" s="51" t="s">
        <v>76</v>
      </c>
      <c r="B22" s="52">
        <v>1063</v>
      </c>
      <c r="C22" s="53"/>
      <c r="D22" s="52">
        <v>657</v>
      </c>
    </row>
    <row r="23" spans="1:4" ht="12.75">
      <c r="A23" s="48" t="s">
        <v>77</v>
      </c>
      <c r="B23" s="54">
        <v>4551</v>
      </c>
      <c r="C23" s="50"/>
      <c r="D23" s="54">
        <v>4378</v>
      </c>
    </row>
    <row r="24" spans="1:4" ht="12.75">
      <c r="A24" s="51" t="s">
        <v>78</v>
      </c>
      <c r="B24" s="52">
        <v>22716</v>
      </c>
      <c r="C24" s="53"/>
      <c r="D24" s="52">
        <v>778</v>
      </c>
    </row>
    <row r="25" spans="1:4" ht="12.75">
      <c r="A25" s="48" t="s">
        <v>79</v>
      </c>
      <c r="B25" s="65">
        <v>8539</v>
      </c>
      <c r="C25" s="50"/>
      <c r="D25" s="65">
        <v>13765</v>
      </c>
    </row>
    <row r="26" spans="1:4" ht="13.5" thickBot="1">
      <c r="A26" s="68" t="s">
        <v>80</v>
      </c>
      <c r="B26" s="69">
        <f>B7+B8+B9+B13+B20+B21+B22+B23+B24+B25</f>
        <v>1966061</v>
      </c>
      <c r="C26" s="53"/>
      <c r="D26" s="70">
        <f>D7+D8+D9+D13+D20+D21+D22+D23+D24+D25</f>
        <v>1989856</v>
      </c>
    </row>
    <row r="27" spans="1:4" ht="13.5" thickTop="1">
      <c r="A27" s="71" t="s">
        <v>81</v>
      </c>
      <c r="B27" s="62"/>
      <c r="C27" s="62"/>
      <c r="D27" s="62"/>
    </row>
    <row r="28" spans="1:4" ht="12.75">
      <c r="A28" s="55" t="s">
        <v>82</v>
      </c>
      <c r="B28" s="56"/>
      <c r="C28" s="56"/>
      <c r="D28" s="56"/>
    </row>
    <row r="29" spans="1:4" ht="12.75">
      <c r="A29" s="48" t="s">
        <v>83</v>
      </c>
      <c r="B29" s="49">
        <v>6803</v>
      </c>
      <c r="C29" s="50"/>
      <c r="D29" s="49">
        <v>7710</v>
      </c>
    </row>
    <row r="30" spans="1:4" ht="12.75">
      <c r="A30" s="55" t="s">
        <v>84</v>
      </c>
      <c r="B30" s="56"/>
      <c r="C30" s="56"/>
      <c r="D30" s="56"/>
    </row>
    <row r="31" spans="1:4" ht="12.75" customHeight="1">
      <c r="A31" s="57" t="s">
        <v>85</v>
      </c>
      <c r="B31" s="54">
        <v>1433984</v>
      </c>
      <c r="C31" s="50"/>
      <c r="D31" s="54">
        <v>1419524</v>
      </c>
    </row>
    <row r="32" spans="1:4" ht="12.75">
      <c r="A32" s="58" t="s">
        <v>86</v>
      </c>
      <c r="B32" s="59">
        <v>506767</v>
      </c>
      <c r="C32" s="53"/>
      <c r="D32" s="59">
        <v>547518</v>
      </c>
    </row>
    <row r="33" spans="1:4" ht="12.75">
      <c r="A33" s="60" t="s">
        <v>87</v>
      </c>
      <c r="B33" s="54">
        <f>SUM(B31:B32)</f>
        <v>1940751</v>
      </c>
      <c r="C33" s="50"/>
      <c r="D33" s="61">
        <f>SUM(D31:D32)</f>
        <v>1967042</v>
      </c>
    </row>
    <row r="34" spans="1:4" ht="12.75">
      <c r="A34" s="51" t="s">
        <v>88</v>
      </c>
      <c r="B34" s="52">
        <v>180</v>
      </c>
      <c r="C34" s="53"/>
      <c r="D34" s="52">
        <v>178</v>
      </c>
    </row>
    <row r="35" spans="1:4" ht="12.75">
      <c r="A35" s="48" t="s">
        <v>89</v>
      </c>
      <c r="B35" s="65">
        <v>5492</v>
      </c>
      <c r="C35" s="50"/>
      <c r="D35" s="65">
        <v>6099</v>
      </c>
    </row>
    <row r="36" spans="1:4" ht="12.75">
      <c r="A36" s="68" t="s">
        <v>90</v>
      </c>
      <c r="B36" s="59">
        <f>B29+B33+B34+B35</f>
        <v>1953226</v>
      </c>
      <c r="C36" s="53"/>
      <c r="D36" s="72">
        <f>D29+D33+D34+D35</f>
        <v>1981029</v>
      </c>
    </row>
    <row r="37" spans="1:4" ht="12.75">
      <c r="A37" s="48" t="s">
        <v>91</v>
      </c>
      <c r="B37" s="62"/>
      <c r="C37" s="62"/>
      <c r="D37" s="62"/>
    </row>
    <row r="38" spans="1:4" ht="12.75">
      <c r="A38" s="55" t="s">
        <v>92</v>
      </c>
      <c r="B38" s="56"/>
      <c r="C38" s="56"/>
      <c r="D38" s="56"/>
    </row>
    <row r="39" spans="1:4" ht="12.75">
      <c r="A39" s="57" t="s">
        <v>93</v>
      </c>
      <c r="B39" s="54">
        <v>72336</v>
      </c>
      <c r="C39" s="50"/>
      <c r="D39" s="54">
        <v>72336</v>
      </c>
    </row>
    <row r="40" spans="1:4" ht="12.75">
      <c r="A40" s="58" t="s">
        <v>94</v>
      </c>
      <c r="B40" s="52">
        <v>14109</v>
      </c>
      <c r="C40" s="53"/>
      <c r="D40" s="52">
        <v>14109</v>
      </c>
    </row>
    <row r="41" spans="1:4" ht="21">
      <c r="A41" s="57" t="s">
        <v>95</v>
      </c>
      <c r="B41" s="54">
        <v>0</v>
      </c>
      <c r="C41" s="50"/>
      <c r="D41" s="54">
        <v>0</v>
      </c>
    </row>
    <row r="42" spans="1:4" ht="12.75">
      <c r="A42" s="58" t="s">
        <v>96</v>
      </c>
      <c r="B42" s="52">
        <v>0</v>
      </c>
      <c r="C42" s="53"/>
      <c r="D42" s="52">
        <v>1</v>
      </c>
    </row>
    <row r="43" spans="1:4" ht="12.75">
      <c r="A43" s="57" t="s">
        <v>97</v>
      </c>
      <c r="B43" s="54">
        <v>-69719</v>
      </c>
      <c r="C43" s="50"/>
      <c r="D43" s="54">
        <v>-70796</v>
      </c>
    </row>
    <row r="44" spans="1:4" ht="12.75">
      <c r="A44" s="68" t="s">
        <v>98</v>
      </c>
      <c r="B44" s="56"/>
      <c r="C44" s="56"/>
      <c r="D44" s="56"/>
    </row>
    <row r="45" spans="1:4" ht="22.5" customHeight="1">
      <c r="A45" s="64" t="s">
        <v>99</v>
      </c>
      <c r="B45" s="54">
        <v>962</v>
      </c>
      <c r="C45" s="50"/>
      <c r="D45" s="54">
        <v>-1444</v>
      </c>
    </row>
    <row r="46" spans="1:4" ht="12.75">
      <c r="A46" s="63" t="s">
        <v>100</v>
      </c>
      <c r="B46" s="52">
        <v>-1000</v>
      </c>
      <c r="C46" s="53"/>
      <c r="D46" s="52">
        <v>-1316</v>
      </c>
    </row>
    <row r="47" spans="1:4" ht="12.75">
      <c r="A47" s="64" t="s">
        <v>101</v>
      </c>
      <c r="B47" s="65">
        <v>32</v>
      </c>
      <c r="C47" s="50"/>
      <c r="D47" s="65">
        <v>-178</v>
      </c>
    </row>
    <row r="48" spans="1:4" ht="12.75">
      <c r="A48" s="73" t="s">
        <v>102</v>
      </c>
      <c r="B48" s="52">
        <f>SUM(B45:B47)</f>
        <v>-6</v>
      </c>
      <c r="C48" s="53"/>
      <c r="D48" s="67">
        <f>SUM(D45:D47)</f>
        <v>-2938</v>
      </c>
    </row>
    <row r="49" spans="1:4" ht="12.75">
      <c r="A49" s="57" t="s">
        <v>103</v>
      </c>
      <c r="B49" s="65">
        <v>-3885</v>
      </c>
      <c r="C49" s="50"/>
      <c r="D49" s="65">
        <v>-3885</v>
      </c>
    </row>
    <row r="50" spans="1:4" ht="12.75">
      <c r="A50" s="68" t="s">
        <v>104</v>
      </c>
      <c r="B50" s="59">
        <f>B39+B40+B41+B42+B43+B48+B49</f>
        <v>12835</v>
      </c>
      <c r="C50" s="53"/>
      <c r="D50" s="72">
        <f>D39+D40+D41+D42+D43+D48+D49</f>
        <v>8827</v>
      </c>
    </row>
    <row r="51" spans="1:4" ht="13.5" thickBot="1">
      <c r="A51" s="60" t="s">
        <v>105</v>
      </c>
      <c r="B51" s="74">
        <f>(B36+B50)</f>
        <v>1966061</v>
      </c>
      <c r="C51" s="75"/>
      <c r="D51" s="76">
        <f>(D36+D50)</f>
        <v>1989856</v>
      </c>
    </row>
    <row r="52" ht="12.75" customHeight="1" thickTop="1"/>
    <row r="53" spans="1:4" ht="12.75" customHeight="1">
      <c r="A53" s="107" t="s">
        <v>53</v>
      </c>
      <c r="B53" s="107"/>
      <c r="C53" s="107"/>
      <c r="D53" s="107"/>
    </row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mergeCells count="4">
    <mergeCell ref="A1:D1"/>
    <mergeCell ref="A2:D2"/>
    <mergeCell ref="B5:D5"/>
    <mergeCell ref="A53:D53"/>
  </mergeCells>
  <printOptions horizontalCentered="1"/>
  <pageMargins left="0.7" right="0.7" top="0.75" bottom="0.75" header="0.3" footer="0.3"/>
  <pageSetup fitToHeight="1" fitToWidth="1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PageLayoutView="0" workbookViewId="0" topLeftCell="A1">
      <selection activeCell="M17" sqref="M17"/>
    </sheetView>
  </sheetViews>
  <sheetFormatPr defaultColWidth="21.5" defaultRowHeight="12.75"/>
  <cols>
    <col min="1" max="1" width="43.66015625" style="3" customWidth="1"/>
    <col min="2" max="2" width="1.0078125" style="3" customWidth="1"/>
    <col min="3" max="3" width="9.33203125" style="3" customWidth="1"/>
    <col min="4" max="4" width="1.0078125" style="3" customWidth="1"/>
    <col min="5" max="5" width="9.33203125" style="3" customWidth="1"/>
    <col min="6" max="6" width="1.0078125" style="3" customWidth="1"/>
    <col min="7" max="7" width="9.33203125" style="3" customWidth="1"/>
    <col min="8" max="8" width="1.0078125" style="3" customWidth="1"/>
    <col min="9" max="9" width="11.5" style="3" customWidth="1"/>
    <col min="10" max="10" width="1.0078125" style="3" customWidth="1"/>
    <col min="11" max="11" width="11.5" style="3" customWidth="1"/>
    <col min="12" max="12" width="1.0078125" style="3" customWidth="1"/>
    <col min="13" max="13" width="10.16015625" style="3" customWidth="1"/>
    <col min="14" max="14" width="1.0078125" style="3" customWidth="1"/>
    <col min="15" max="15" width="10.66015625" style="3" customWidth="1"/>
    <col min="16" max="16" width="1.0078125" style="3" customWidth="1"/>
    <col min="17" max="17" width="13" style="3" customWidth="1"/>
    <col min="18" max="18" width="1.0078125" style="3" customWidth="1"/>
    <col min="19" max="19" width="9.33203125" style="3" customWidth="1"/>
    <col min="20" max="20" width="1.0078125" style="3" customWidth="1"/>
    <col min="21" max="21" width="9.33203125" style="3" customWidth="1"/>
    <col min="22" max="22" width="1.0078125" style="3" customWidth="1"/>
    <col min="23" max="23" width="9.33203125" style="3" customWidth="1"/>
    <col min="24" max="16384" width="21.5" style="3" customWidth="1"/>
  </cols>
  <sheetData>
    <row r="1" spans="1:23" s="77" customFormat="1" ht="12.75">
      <c r="A1" s="101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</row>
    <row r="2" spans="1:23" s="77" customFormat="1" ht="12.75">
      <c r="A2" s="101" t="s">
        <v>106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4" spans="1:23" ht="15" customHeight="1">
      <c r="A4" s="7" t="s">
        <v>0</v>
      </c>
      <c r="B4" s="7"/>
      <c r="C4" s="103" t="s">
        <v>107</v>
      </c>
      <c r="D4" s="103"/>
      <c r="E4" s="104"/>
      <c r="F4" s="104"/>
      <c r="G4" s="104"/>
      <c r="H4" s="42"/>
      <c r="I4" s="103" t="s">
        <v>108</v>
      </c>
      <c r="J4" s="78"/>
      <c r="K4" s="103" t="s">
        <v>109</v>
      </c>
      <c r="L4" s="78"/>
      <c r="M4" s="103" t="s">
        <v>110</v>
      </c>
      <c r="N4" s="78"/>
      <c r="O4" s="103" t="s">
        <v>111</v>
      </c>
      <c r="P4" s="78"/>
      <c r="Q4" s="103" t="s">
        <v>112</v>
      </c>
      <c r="R4" s="78"/>
      <c r="S4" s="103" t="s">
        <v>113</v>
      </c>
      <c r="T4" s="78"/>
      <c r="U4" s="103" t="s">
        <v>114</v>
      </c>
      <c r="V4" s="78"/>
      <c r="W4" s="103" t="s">
        <v>115</v>
      </c>
    </row>
    <row r="5" spans="1:23" ht="53.25" customHeight="1">
      <c r="A5" s="7" t="s">
        <v>0</v>
      </c>
      <c r="B5" s="7"/>
      <c r="C5" s="41" t="s">
        <v>116</v>
      </c>
      <c r="D5" s="41"/>
      <c r="E5" s="41" t="s">
        <v>117</v>
      </c>
      <c r="F5" s="41"/>
      <c r="G5" s="41" t="s">
        <v>118</v>
      </c>
      <c r="H5" s="41"/>
      <c r="I5" s="104"/>
      <c r="J5" s="42"/>
      <c r="K5" s="104"/>
      <c r="L5" s="42"/>
      <c r="M5" s="104"/>
      <c r="N5" s="42"/>
      <c r="O5" s="104"/>
      <c r="P5" s="42"/>
      <c r="Q5" s="104"/>
      <c r="R5" s="42"/>
      <c r="S5" s="104"/>
      <c r="T5" s="42"/>
      <c r="U5" s="104"/>
      <c r="V5" s="42"/>
      <c r="W5" s="104"/>
    </row>
    <row r="6" spans="1:23" ht="15" customHeight="1">
      <c r="A6" s="7" t="s">
        <v>0</v>
      </c>
      <c r="B6" s="7"/>
      <c r="C6" s="108" t="s">
        <v>119</v>
      </c>
      <c r="D6" s="108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</row>
    <row r="7" spans="1:23" ht="12.75">
      <c r="A7" s="79" t="s">
        <v>120</v>
      </c>
      <c r="B7" s="79"/>
      <c r="C7" s="35">
        <v>1</v>
      </c>
      <c r="D7" s="35"/>
      <c r="E7" s="35">
        <v>464</v>
      </c>
      <c r="F7" s="35"/>
      <c r="G7" s="35">
        <v>649</v>
      </c>
      <c r="H7" s="35"/>
      <c r="I7" s="29">
        <v>64200</v>
      </c>
      <c r="J7" s="29"/>
      <c r="K7" s="29">
        <v>14109</v>
      </c>
      <c r="L7" s="29"/>
      <c r="M7" s="29">
        <v>0</v>
      </c>
      <c r="N7" s="29"/>
      <c r="O7" s="29">
        <v>7</v>
      </c>
      <c r="P7" s="29"/>
      <c r="Q7" s="29">
        <v>-62733</v>
      </c>
      <c r="R7" s="29"/>
      <c r="S7" s="29">
        <v>-12031</v>
      </c>
      <c r="T7" s="29"/>
      <c r="U7" s="29">
        <v>-3953</v>
      </c>
      <c r="V7" s="29"/>
      <c r="W7" s="29">
        <f>SUM(I7:U7)</f>
        <v>-401</v>
      </c>
    </row>
    <row r="8" spans="1:23" ht="12.75">
      <c r="A8" s="5" t="s">
        <v>121</v>
      </c>
      <c r="B8" s="5"/>
      <c r="C8" s="6"/>
      <c r="D8" s="80"/>
      <c r="E8" s="6"/>
      <c r="F8" s="80"/>
      <c r="G8" s="6"/>
      <c r="H8" s="80"/>
      <c r="I8" s="6"/>
      <c r="J8" s="80"/>
      <c r="K8" s="6"/>
      <c r="L8" s="80"/>
      <c r="M8" s="6"/>
      <c r="N8" s="80"/>
      <c r="O8" s="6"/>
      <c r="P8" s="80"/>
      <c r="Q8" s="6"/>
      <c r="R8" s="80"/>
      <c r="S8" s="6"/>
      <c r="T8" s="80"/>
      <c r="U8" s="6"/>
      <c r="V8" s="80"/>
      <c r="W8" s="6"/>
    </row>
    <row r="9" spans="1:23" ht="12.75">
      <c r="A9" s="36" t="s">
        <v>122</v>
      </c>
      <c r="B9" s="36"/>
      <c r="C9" s="35">
        <v>0</v>
      </c>
      <c r="D9" s="81"/>
      <c r="E9" s="35">
        <v>0</v>
      </c>
      <c r="F9" s="81"/>
      <c r="G9" s="35">
        <v>0</v>
      </c>
      <c r="H9" s="81"/>
      <c r="I9" s="35">
        <v>0</v>
      </c>
      <c r="J9" s="81"/>
      <c r="K9" s="35">
        <v>0</v>
      </c>
      <c r="L9" s="81"/>
      <c r="M9" s="35">
        <v>0</v>
      </c>
      <c r="N9" s="81"/>
      <c r="O9" s="35">
        <v>0</v>
      </c>
      <c r="P9" s="81"/>
      <c r="Q9" s="35">
        <v>-5266</v>
      </c>
      <c r="R9" s="81"/>
      <c r="S9" s="35">
        <v>0</v>
      </c>
      <c r="T9" s="81"/>
      <c r="U9" s="35">
        <v>0</v>
      </c>
      <c r="V9" s="81"/>
      <c r="W9" s="35">
        <f aca="true" t="shared" si="0" ref="W9:W18">SUM(C9:U9)</f>
        <v>-5266</v>
      </c>
    </row>
    <row r="10" spans="1:23" ht="12.75">
      <c r="A10" s="18" t="s">
        <v>123</v>
      </c>
      <c r="B10" s="18"/>
      <c r="C10" s="13">
        <v>0</v>
      </c>
      <c r="D10" s="82"/>
      <c r="E10" s="13">
        <v>0</v>
      </c>
      <c r="F10" s="82"/>
      <c r="G10" s="13">
        <v>0</v>
      </c>
      <c r="H10" s="82"/>
      <c r="I10" s="13">
        <v>0</v>
      </c>
      <c r="J10" s="82"/>
      <c r="K10" s="13">
        <v>0</v>
      </c>
      <c r="L10" s="82"/>
      <c r="M10" s="13">
        <v>0</v>
      </c>
      <c r="N10" s="82"/>
      <c r="O10" s="13">
        <v>0</v>
      </c>
      <c r="P10" s="82"/>
      <c r="Q10" s="13">
        <v>0</v>
      </c>
      <c r="R10" s="82"/>
      <c r="S10" s="13">
        <v>4036</v>
      </c>
      <c r="T10" s="82"/>
      <c r="U10" s="13">
        <v>0</v>
      </c>
      <c r="V10" s="82"/>
      <c r="W10" s="13">
        <f t="shared" si="0"/>
        <v>4036</v>
      </c>
    </row>
    <row r="11" spans="1:23" ht="12.75">
      <c r="A11" s="83" t="s">
        <v>47</v>
      </c>
      <c r="B11" s="83"/>
      <c r="C11" s="35">
        <v>0</v>
      </c>
      <c r="D11" s="81"/>
      <c r="E11" s="35">
        <v>0</v>
      </c>
      <c r="F11" s="81"/>
      <c r="G11" s="35">
        <v>0</v>
      </c>
      <c r="H11" s="81"/>
      <c r="I11" s="35">
        <f aca="true" t="shared" si="1" ref="I11:U11">I9+I10</f>
        <v>0</v>
      </c>
      <c r="J11" s="81"/>
      <c r="K11" s="32">
        <f t="shared" si="1"/>
        <v>0</v>
      </c>
      <c r="L11" s="81"/>
      <c r="M11" s="32">
        <f t="shared" si="1"/>
        <v>0</v>
      </c>
      <c r="N11" s="81"/>
      <c r="O11" s="32">
        <f t="shared" si="1"/>
        <v>0</v>
      </c>
      <c r="P11" s="81"/>
      <c r="Q11" s="32">
        <f t="shared" si="1"/>
        <v>-5266</v>
      </c>
      <c r="R11" s="81"/>
      <c r="S11" s="32">
        <f t="shared" si="1"/>
        <v>4036</v>
      </c>
      <c r="T11" s="81"/>
      <c r="U11" s="32">
        <f t="shared" si="1"/>
        <v>0</v>
      </c>
      <c r="V11" s="81"/>
      <c r="W11" s="35">
        <f t="shared" si="0"/>
        <v>-1230</v>
      </c>
    </row>
    <row r="12" spans="1:23" ht="12.75">
      <c r="A12" s="18" t="s">
        <v>124</v>
      </c>
      <c r="B12" s="18"/>
      <c r="C12" s="15">
        <v>0</v>
      </c>
      <c r="D12" s="82"/>
      <c r="E12" s="15">
        <v>0</v>
      </c>
      <c r="F12" s="82"/>
      <c r="G12" s="15">
        <v>0</v>
      </c>
      <c r="H12" s="82"/>
      <c r="I12" s="15">
        <v>7971</v>
      </c>
      <c r="J12" s="82"/>
      <c r="K12" s="15">
        <v>0</v>
      </c>
      <c r="L12" s="82"/>
      <c r="M12" s="15">
        <v>0</v>
      </c>
      <c r="N12" s="82"/>
      <c r="O12" s="15">
        <v>0</v>
      </c>
      <c r="P12" s="82"/>
      <c r="Q12" s="15">
        <v>0</v>
      </c>
      <c r="R12" s="82"/>
      <c r="S12" s="15">
        <v>0</v>
      </c>
      <c r="T12" s="82"/>
      <c r="U12" s="15">
        <v>0</v>
      </c>
      <c r="V12" s="82"/>
      <c r="W12" s="15">
        <f t="shared" si="0"/>
        <v>7971</v>
      </c>
    </row>
    <row r="13" spans="1:23" ht="12.75">
      <c r="A13" s="36" t="s">
        <v>125</v>
      </c>
      <c r="B13" s="36"/>
      <c r="C13" s="35">
        <v>0</v>
      </c>
      <c r="D13" s="81"/>
      <c r="E13" s="35">
        <v>0</v>
      </c>
      <c r="F13" s="81"/>
      <c r="G13" s="35">
        <v>0</v>
      </c>
      <c r="H13" s="81"/>
      <c r="I13" s="35">
        <v>0</v>
      </c>
      <c r="J13" s="81"/>
      <c r="K13" s="35">
        <v>0</v>
      </c>
      <c r="L13" s="81"/>
      <c r="M13" s="35">
        <v>0</v>
      </c>
      <c r="N13" s="81"/>
      <c r="O13" s="35">
        <v>11</v>
      </c>
      <c r="P13" s="81"/>
      <c r="Q13" s="35">
        <v>0</v>
      </c>
      <c r="R13" s="81"/>
      <c r="S13" s="35">
        <v>0</v>
      </c>
      <c r="T13" s="81"/>
      <c r="U13" s="35">
        <v>0</v>
      </c>
      <c r="V13" s="81"/>
      <c r="W13" s="35">
        <f t="shared" si="0"/>
        <v>11</v>
      </c>
    </row>
    <row r="14" spans="1:23" ht="12.75">
      <c r="A14" s="18" t="s">
        <v>126</v>
      </c>
      <c r="B14" s="18"/>
      <c r="C14" s="15">
        <v>0</v>
      </c>
      <c r="D14" s="82"/>
      <c r="E14" s="15">
        <v>0</v>
      </c>
      <c r="F14" s="82"/>
      <c r="G14" s="15">
        <v>0</v>
      </c>
      <c r="H14" s="82"/>
      <c r="I14" s="15">
        <v>0</v>
      </c>
      <c r="J14" s="82"/>
      <c r="K14" s="15">
        <v>0</v>
      </c>
      <c r="L14" s="82"/>
      <c r="M14" s="15">
        <v>0</v>
      </c>
      <c r="N14" s="82"/>
      <c r="O14" s="15">
        <v>1</v>
      </c>
      <c r="P14" s="82"/>
      <c r="Q14" s="15">
        <v>0</v>
      </c>
      <c r="R14" s="82"/>
      <c r="S14" s="15">
        <v>0</v>
      </c>
      <c r="T14" s="82"/>
      <c r="U14" s="15">
        <v>0</v>
      </c>
      <c r="V14" s="82"/>
      <c r="W14" s="15">
        <f t="shared" si="0"/>
        <v>1</v>
      </c>
    </row>
    <row r="15" spans="1:23" ht="12.75">
      <c r="A15" s="36" t="s">
        <v>127</v>
      </c>
      <c r="B15" s="36"/>
      <c r="C15" s="35">
        <v>0</v>
      </c>
      <c r="D15" s="81"/>
      <c r="E15" s="35">
        <v>0</v>
      </c>
      <c r="F15" s="81"/>
      <c r="G15" s="35">
        <v>1</v>
      </c>
      <c r="H15" s="81"/>
      <c r="I15" s="35">
        <v>0</v>
      </c>
      <c r="J15" s="81"/>
      <c r="K15" s="35">
        <v>0</v>
      </c>
      <c r="L15" s="81"/>
      <c r="M15" s="35">
        <v>0</v>
      </c>
      <c r="N15" s="81"/>
      <c r="O15" s="35">
        <v>-44</v>
      </c>
      <c r="P15" s="81"/>
      <c r="Q15" s="35">
        <v>0</v>
      </c>
      <c r="R15" s="81"/>
      <c r="S15" s="35">
        <v>0</v>
      </c>
      <c r="T15" s="81"/>
      <c r="U15" s="35">
        <v>44</v>
      </c>
      <c r="V15" s="81"/>
      <c r="W15" s="35">
        <v>0</v>
      </c>
    </row>
    <row r="16" spans="1:23" ht="23.25" customHeight="1">
      <c r="A16" s="18" t="s">
        <v>128</v>
      </c>
      <c r="B16" s="18"/>
      <c r="C16" s="15">
        <v>0</v>
      </c>
      <c r="D16" s="82"/>
      <c r="E16" s="15">
        <v>0</v>
      </c>
      <c r="F16" s="82"/>
      <c r="G16" s="15">
        <v>0</v>
      </c>
      <c r="H16" s="82"/>
      <c r="I16" s="15">
        <v>0</v>
      </c>
      <c r="J16" s="82"/>
      <c r="K16" s="15">
        <v>0</v>
      </c>
      <c r="L16" s="82"/>
      <c r="M16" s="15">
        <v>0</v>
      </c>
      <c r="N16" s="82"/>
      <c r="O16" s="15">
        <v>28</v>
      </c>
      <c r="P16" s="82"/>
      <c r="Q16" s="15">
        <v>-28</v>
      </c>
      <c r="R16" s="82"/>
      <c r="S16" s="15">
        <v>0</v>
      </c>
      <c r="T16" s="82"/>
      <c r="U16" s="15">
        <v>0</v>
      </c>
      <c r="V16" s="82"/>
      <c r="W16" s="15">
        <f t="shared" si="0"/>
        <v>0</v>
      </c>
    </row>
    <row r="17" spans="1:23" ht="12.75">
      <c r="A17" s="36" t="s">
        <v>129</v>
      </c>
      <c r="B17" s="36"/>
      <c r="C17" s="35">
        <v>0</v>
      </c>
      <c r="D17" s="81"/>
      <c r="E17" s="35">
        <v>0</v>
      </c>
      <c r="F17" s="81"/>
      <c r="G17" s="35">
        <v>0</v>
      </c>
      <c r="H17" s="81"/>
      <c r="I17" s="35">
        <v>0</v>
      </c>
      <c r="J17" s="81"/>
      <c r="K17" s="35">
        <v>0</v>
      </c>
      <c r="L17" s="81"/>
      <c r="M17" s="35">
        <v>0</v>
      </c>
      <c r="N17" s="81"/>
      <c r="O17" s="35">
        <v>0</v>
      </c>
      <c r="P17" s="81"/>
      <c r="Q17" s="35">
        <v>-6495</v>
      </c>
      <c r="R17" s="81"/>
      <c r="S17" s="35">
        <v>0</v>
      </c>
      <c r="T17" s="81"/>
      <c r="U17" s="35">
        <v>0</v>
      </c>
      <c r="V17" s="81"/>
      <c r="W17" s="35">
        <f t="shared" si="0"/>
        <v>-6495</v>
      </c>
    </row>
    <row r="18" spans="1:23" ht="12.75" customHeight="1">
      <c r="A18" s="18" t="s">
        <v>130</v>
      </c>
      <c r="B18" s="18"/>
      <c r="C18" s="13">
        <v>0</v>
      </c>
      <c r="D18" s="82"/>
      <c r="E18" s="13">
        <v>0</v>
      </c>
      <c r="F18" s="82"/>
      <c r="G18" s="13">
        <v>0</v>
      </c>
      <c r="H18" s="82"/>
      <c r="I18" s="13">
        <v>0</v>
      </c>
      <c r="J18" s="82"/>
      <c r="K18" s="13">
        <v>0</v>
      </c>
      <c r="L18" s="82"/>
      <c r="M18" s="13">
        <v>0</v>
      </c>
      <c r="N18" s="82"/>
      <c r="O18" s="13">
        <v>0</v>
      </c>
      <c r="P18" s="82"/>
      <c r="Q18" s="13">
        <v>-3</v>
      </c>
      <c r="R18" s="82"/>
      <c r="S18" s="13">
        <v>0</v>
      </c>
      <c r="T18" s="82"/>
      <c r="U18" s="13">
        <v>0</v>
      </c>
      <c r="V18" s="82"/>
      <c r="W18" s="15">
        <f t="shared" si="0"/>
        <v>-3</v>
      </c>
    </row>
    <row r="19" spans="1:23" ht="13.5" thickBot="1">
      <c r="A19" s="79" t="s">
        <v>131</v>
      </c>
      <c r="B19" s="79"/>
      <c r="C19" s="84">
        <f>SUM(C7:C18)</f>
        <v>1</v>
      </c>
      <c r="D19" s="81"/>
      <c r="E19" s="85">
        <f>SUM(E7:E18)</f>
        <v>464</v>
      </c>
      <c r="F19" s="81"/>
      <c r="G19" s="85">
        <v>650</v>
      </c>
      <c r="H19" s="81"/>
      <c r="I19" s="39">
        <f>SUM(I7:I18)</f>
        <v>72171</v>
      </c>
      <c r="J19" s="81"/>
      <c r="K19" s="39">
        <f>SUM(K7:K18)</f>
        <v>14109</v>
      </c>
      <c r="L19" s="81"/>
      <c r="M19" s="39">
        <f>SUM(M7:M18)</f>
        <v>0</v>
      </c>
      <c r="N19" s="81"/>
      <c r="O19" s="39">
        <f>SUM(O7:O18)</f>
        <v>3</v>
      </c>
      <c r="P19" s="81"/>
      <c r="Q19" s="39">
        <f>(Q7+Q9+Q12+Q13+Q14+Q15+Q16+Q17+Q18)</f>
        <v>-74525</v>
      </c>
      <c r="R19" s="81"/>
      <c r="S19" s="39">
        <f>(S7+S10+S9+S12+S13+S14+S15+S16+S17+S18)</f>
        <v>-7995</v>
      </c>
      <c r="T19" s="81"/>
      <c r="U19" s="39">
        <f>SUM(U7:U18)</f>
        <v>-3909</v>
      </c>
      <c r="V19" s="81"/>
      <c r="W19" s="39">
        <f>(W11+W12+W13+W14+W15+W16+W17+W18+W7)</f>
        <v>-146</v>
      </c>
    </row>
    <row r="20" spans="1:23" ht="13.5" thickTop="1">
      <c r="A20" s="86" t="s">
        <v>132</v>
      </c>
      <c r="B20" s="86"/>
      <c r="C20" s="15">
        <v>1</v>
      </c>
      <c r="D20" s="82"/>
      <c r="E20" s="15">
        <v>464</v>
      </c>
      <c r="F20" s="82"/>
      <c r="G20" s="15">
        <f>G19</f>
        <v>650</v>
      </c>
      <c r="H20" s="82"/>
      <c r="I20" s="11">
        <f>I19</f>
        <v>72171</v>
      </c>
      <c r="J20" s="82"/>
      <c r="K20" s="11">
        <v>14109</v>
      </c>
      <c r="L20" s="82"/>
      <c r="M20" s="11">
        <v>0</v>
      </c>
      <c r="N20" s="82"/>
      <c r="O20" s="11">
        <f>O19</f>
        <v>3</v>
      </c>
      <c r="P20" s="82"/>
      <c r="Q20" s="11">
        <f>Q19</f>
        <v>-74525</v>
      </c>
      <c r="R20" s="82"/>
      <c r="S20" s="11">
        <f>S19</f>
        <v>-7995</v>
      </c>
      <c r="T20" s="82"/>
      <c r="U20" s="11">
        <f>U19</f>
        <v>-3909</v>
      </c>
      <c r="V20" s="82"/>
      <c r="W20" s="11">
        <f>SUM(I20:U20)</f>
        <v>-146</v>
      </c>
    </row>
    <row r="21" spans="1:23" ht="12.75">
      <c r="A21" s="24" t="s">
        <v>133</v>
      </c>
      <c r="B21" s="24"/>
      <c r="C21" s="25"/>
      <c r="D21" s="87"/>
      <c r="E21" s="25"/>
      <c r="F21" s="87"/>
      <c r="G21" s="25"/>
      <c r="H21" s="87"/>
      <c r="I21" s="25"/>
      <c r="J21" s="87"/>
      <c r="K21" s="25"/>
      <c r="L21" s="87"/>
      <c r="M21" s="25"/>
      <c r="N21" s="87"/>
      <c r="O21" s="25"/>
      <c r="P21" s="87"/>
      <c r="Q21" s="25"/>
      <c r="R21" s="87"/>
      <c r="S21" s="25"/>
      <c r="T21" s="87"/>
      <c r="U21" s="25"/>
      <c r="V21" s="87"/>
      <c r="W21" s="25"/>
    </row>
    <row r="22" spans="1:23" ht="12.75">
      <c r="A22" s="18" t="s">
        <v>134</v>
      </c>
      <c r="B22" s="18"/>
      <c r="C22" s="15">
        <v>0</v>
      </c>
      <c r="D22" s="82"/>
      <c r="E22" s="15">
        <v>0</v>
      </c>
      <c r="F22" s="82"/>
      <c r="G22" s="15">
        <v>0</v>
      </c>
      <c r="H22" s="82"/>
      <c r="I22" s="15">
        <v>0</v>
      </c>
      <c r="J22" s="82"/>
      <c r="K22" s="15">
        <v>0</v>
      </c>
      <c r="L22" s="82"/>
      <c r="M22" s="15">
        <v>0</v>
      </c>
      <c r="N22" s="82"/>
      <c r="O22" s="15">
        <v>0</v>
      </c>
      <c r="P22" s="82"/>
      <c r="Q22" s="15">
        <v>10982</v>
      </c>
      <c r="R22" s="82"/>
      <c r="S22" s="15">
        <v>0</v>
      </c>
      <c r="T22" s="82"/>
      <c r="U22" s="15">
        <v>0</v>
      </c>
      <c r="V22" s="82"/>
      <c r="W22" s="15">
        <f>SUM(C22:U22)</f>
        <v>10982</v>
      </c>
    </row>
    <row r="23" spans="1:23" ht="12.75">
      <c r="A23" s="36" t="s">
        <v>123</v>
      </c>
      <c r="B23" s="36"/>
      <c r="C23" s="34">
        <v>0</v>
      </c>
      <c r="D23" s="81"/>
      <c r="E23" s="34">
        <v>0</v>
      </c>
      <c r="F23" s="81"/>
      <c r="G23" s="34">
        <v>0</v>
      </c>
      <c r="H23" s="81"/>
      <c r="I23" s="34">
        <v>0</v>
      </c>
      <c r="J23" s="81"/>
      <c r="K23" s="34">
        <v>0</v>
      </c>
      <c r="L23" s="81"/>
      <c r="M23" s="34">
        <v>0</v>
      </c>
      <c r="N23" s="81"/>
      <c r="O23" s="34">
        <v>0</v>
      </c>
      <c r="P23" s="81"/>
      <c r="Q23" s="34">
        <v>0</v>
      </c>
      <c r="R23" s="81"/>
      <c r="S23" s="34">
        <v>5057</v>
      </c>
      <c r="T23" s="81"/>
      <c r="U23" s="34">
        <v>0</v>
      </c>
      <c r="V23" s="81"/>
      <c r="W23" s="34">
        <f>SUM(C23:U23)</f>
        <v>5057</v>
      </c>
    </row>
    <row r="24" spans="1:23" ht="12.75">
      <c r="A24" s="88" t="s">
        <v>135</v>
      </c>
      <c r="B24" s="88"/>
      <c r="C24" s="15">
        <f aca="true" t="shared" si="2" ref="C24:S24">SUM(C22:C23)</f>
        <v>0</v>
      </c>
      <c r="D24" s="82"/>
      <c r="E24" s="15">
        <f t="shared" si="2"/>
        <v>0</v>
      </c>
      <c r="F24" s="82"/>
      <c r="G24" s="15">
        <f t="shared" si="2"/>
        <v>0</v>
      </c>
      <c r="H24" s="82"/>
      <c r="I24" s="15">
        <f t="shared" si="2"/>
        <v>0</v>
      </c>
      <c r="J24" s="82"/>
      <c r="K24" s="15">
        <f t="shared" si="2"/>
        <v>0</v>
      </c>
      <c r="L24" s="82"/>
      <c r="M24" s="15">
        <f t="shared" si="2"/>
        <v>0</v>
      </c>
      <c r="N24" s="82"/>
      <c r="O24" s="15">
        <f t="shared" si="2"/>
        <v>0</v>
      </c>
      <c r="P24" s="82"/>
      <c r="Q24" s="15">
        <f t="shared" si="2"/>
        <v>10982</v>
      </c>
      <c r="R24" s="82"/>
      <c r="S24" s="15">
        <f t="shared" si="2"/>
        <v>5057</v>
      </c>
      <c r="T24" s="82"/>
      <c r="U24" s="15">
        <f>U22+U23</f>
        <v>0</v>
      </c>
      <c r="V24" s="82"/>
      <c r="W24" s="15">
        <f>SUM(C24:U24)</f>
        <v>16039</v>
      </c>
    </row>
    <row r="25" spans="1:23" ht="12.75">
      <c r="A25" s="36" t="s">
        <v>124</v>
      </c>
      <c r="B25" s="36"/>
      <c r="C25" s="35">
        <v>0</v>
      </c>
      <c r="D25" s="81"/>
      <c r="E25" s="35">
        <v>0</v>
      </c>
      <c r="F25" s="81"/>
      <c r="G25" s="35">
        <v>0</v>
      </c>
      <c r="H25" s="81"/>
      <c r="I25" s="35">
        <v>165</v>
      </c>
      <c r="J25" s="81"/>
      <c r="K25" s="35">
        <v>0</v>
      </c>
      <c r="L25" s="81"/>
      <c r="M25" s="35">
        <v>0</v>
      </c>
      <c r="N25" s="81"/>
      <c r="O25" s="35">
        <v>0</v>
      </c>
      <c r="P25" s="81"/>
      <c r="Q25" s="35">
        <v>0</v>
      </c>
      <c r="R25" s="81"/>
      <c r="S25" s="35">
        <v>0</v>
      </c>
      <c r="T25" s="81"/>
      <c r="U25" s="35">
        <v>0</v>
      </c>
      <c r="V25" s="81"/>
      <c r="W25" s="35">
        <f>SUM(I25:U25)</f>
        <v>165</v>
      </c>
    </row>
    <row r="26" spans="1:23" ht="12.75">
      <c r="A26" s="18" t="s">
        <v>125</v>
      </c>
      <c r="B26" s="18"/>
      <c r="C26" s="15">
        <v>0</v>
      </c>
      <c r="D26" s="82"/>
      <c r="E26" s="15">
        <v>0</v>
      </c>
      <c r="F26" s="82"/>
      <c r="G26" s="15">
        <v>0</v>
      </c>
      <c r="H26" s="82"/>
      <c r="I26" s="15">
        <v>0</v>
      </c>
      <c r="J26" s="82"/>
      <c r="K26" s="15">
        <v>0</v>
      </c>
      <c r="L26" s="82"/>
      <c r="M26" s="15">
        <v>0</v>
      </c>
      <c r="N26" s="82"/>
      <c r="O26" s="15">
        <v>2</v>
      </c>
      <c r="P26" s="82"/>
      <c r="Q26" s="15">
        <v>0</v>
      </c>
      <c r="R26" s="82"/>
      <c r="S26" s="15">
        <v>0</v>
      </c>
      <c r="T26" s="82"/>
      <c r="U26" s="15">
        <v>0</v>
      </c>
      <c r="V26" s="82"/>
      <c r="W26" s="15">
        <f>SUM(I26:U26)</f>
        <v>2</v>
      </c>
    </row>
    <row r="27" spans="1:23" ht="12.75">
      <c r="A27" s="36" t="s">
        <v>126</v>
      </c>
      <c r="B27" s="36"/>
      <c r="C27" s="35">
        <v>0</v>
      </c>
      <c r="D27" s="81"/>
      <c r="E27" s="35">
        <v>0</v>
      </c>
      <c r="F27" s="81"/>
      <c r="G27" s="35">
        <v>0</v>
      </c>
      <c r="H27" s="81"/>
      <c r="I27" s="35">
        <v>0</v>
      </c>
      <c r="J27" s="81"/>
      <c r="K27" s="35">
        <v>0</v>
      </c>
      <c r="L27" s="81"/>
      <c r="M27" s="35">
        <v>0</v>
      </c>
      <c r="N27" s="81"/>
      <c r="O27" s="35">
        <v>1</v>
      </c>
      <c r="P27" s="81"/>
      <c r="Q27" s="35">
        <v>0</v>
      </c>
      <c r="R27" s="81"/>
      <c r="S27" s="35">
        <v>0</v>
      </c>
      <c r="T27" s="81"/>
      <c r="U27" s="35">
        <v>0</v>
      </c>
      <c r="V27" s="81"/>
      <c r="W27" s="35">
        <f>SUM(I27:U27)</f>
        <v>1</v>
      </c>
    </row>
    <row r="28" spans="1:23" ht="12.75">
      <c r="A28" s="18" t="s">
        <v>127</v>
      </c>
      <c r="B28" s="18"/>
      <c r="C28" s="15">
        <v>0</v>
      </c>
      <c r="D28" s="82"/>
      <c r="E28" s="15">
        <v>0</v>
      </c>
      <c r="F28" s="82"/>
      <c r="G28" s="15">
        <v>0</v>
      </c>
      <c r="H28" s="82"/>
      <c r="I28" s="15">
        <v>0</v>
      </c>
      <c r="J28" s="82"/>
      <c r="K28" s="15">
        <v>0</v>
      </c>
      <c r="L28" s="82"/>
      <c r="M28" s="15">
        <v>0</v>
      </c>
      <c r="N28" s="82"/>
      <c r="O28" s="15">
        <v>-24</v>
      </c>
      <c r="P28" s="82"/>
      <c r="Q28" s="15">
        <v>0</v>
      </c>
      <c r="R28" s="82"/>
      <c r="S28" s="15">
        <v>0</v>
      </c>
      <c r="T28" s="82"/>
      <c r="U28" s="15">
        <v>24</v>
      </c>
      <c r="V28" s="82"/>
      <c r="W28" s="15">
        <f>SUM(I28:U28)</f>
        <v>0</v>
      </c>
    </row>
    <row r="29" spans="1:23" ht="21">
      <c r="A29" s="36" t="s">
        <v>136</v>
      </c>
      <c r="B29" s="36"/>
      <c r="C29" s="35">
        <v>0</v>
      </c>
      <c r="D29" s="81"/>
      <c r="E29" s="35">
        <v>0</v>
      </c>
      <c r="F29" s="81"/>
      <c r="G29" s="35">
        <v>0</v>
      </c>
      <c r="H29" s="81"/>
      <c r="I29" s="35">
        <v>0</v>
      </c>
      <c r="J29" s="81"/>
      <c r="K29" s="35">
        <v>0</v>
      </c>
      <c r="L29" s="81"/>
      <c r="M29" s="35">
        <v>0</v>
      </c>
      <c r="N29" s="81"/>
      <c r="O29" s="35">
        <v>19</v>
      </c>
      <c r="P29" s="81"/>
      <c r="Q29" s="35">
        <v>-19</v>
      </c>
      <c r="R29" s="81"/>
      <c r="S29" s="35">
        <v>0</v>
      </c>
      <c r="T29" s="81"/>
      <c r="U29" s="35">
        <v>0</v>
      </c>
      <c r="V29" s="81"/>
      <c r="W29" s="35">
        <f>SUM(I29:U29)</f>
        <v>0</v>
      </c>
    </row>
    <row r="30" spans="1:23" ht="12.75">
      <c r="A30" s="18" t="s">
        <v>129</v>
      </c>
      <c r="B30" s="18"/>
      <c r="C30" s="15">
        <v>0</v>
      </c>
      <c r="D30" s="82"/>
      <c r="E30" s="15">
        <v>0</v>
      </c>
      <c r="F30" s="82"/>
      <c r="G30" s="15">
        <v>0</v>
      </c>
      <c r="H30" s="82"/>
      <c r="I30" s="15">
        <v>0</v>
      </c>
      <c r="J30" s="82"/>
      <c r="K30" s="15">
        <v>0</v>
      </c>
      <c r="L30" s="82"/>
      <c r="M30" s="15">
        <v>0</v>
      </c>
      <c r="N30" s="82"/>
      <c r="O30" s="15">
        <v>0</v>
      </c>
      <c r="P30" s="82"/>
      <c r="Q30" s="15">
        <v>-7233</v>
      </c>
      <c r="R30" s="82"/>
      <c r="S30" s="15">
        <v>0</v>
      </c>
      <c r="T30" s="82"/>
      <c r="U30" s="15">
        <v>0</v>
      </c>
      <c r="V30" s="82"/>
      <c r="W30" s="15">
        <f>SUM(C30:U30)</f>
        <v>-7233</v>
      </c>
    </row>
    <row r="31" spans="1:23" ht="12.75" customHeight="1" thickBot="1">
      <c r="A31" s="36" t="s">
        <v>130</v>
      </c>
      <c r="B31" s="36"/>
      <c r="C31" s="84">
        <v>0</v>
      </c>
      <c r="D31" s="81"/>
      <c r="E31" s="84">
        <v>0</v>
      </c>
      <c r="F31" s="81"/>
      <c r="G31" s="84">
        <v>0</v>
      </c>
      <c r="H31" s="81"/>
      <c r="I31" s="84">
        <v>0</v>
      </c>
      <c r="J31" s="81"/>
      <c r="K31" s="84">
        <v>0</v>
      </c>
      <c r="L31" s="81"/>
      <c r="M31" s="84">
        <v>0</v>
      </c>
      <c r="N31" s="81"/>
      <c r="O31" s="84">
        <v>0</v>
      </c>
      <c r="P31" s="81"/>
      <c r="Q31" s="84">
        <v>-1</v>
      </c>
      <c r="R31" s="81"/>
      <c r="S31" s="84">
        <v>0</v>
      </c>
      <c r="T31" s="81"/>
      <c r="U31" s="84">
        <v>0</v>
      </c>
      <c r="V31" s="81"/>
      <c r="W31" s="84">
        <f>SUM(I31:U31)</f>
        <v>-1</v>
      </c>
    </row>
    <row r="32" spans="1:23" ht="13.5" thickBot="1" thickTop="1">
      <c r="A32" s="86" t="s">
        <v>137</v>
      </c>
      <c r="B32" s="86"/>
      <c r="C32" s="89">
        <f>SUM(C20:C30)</f>
        <v>1</v>
      </c>
      <c r="D32" s="82"/>
      <c r="E32" s="90">
        <f>SUM(E20:E30)</f>
        <v>464</v>
      </c>
      <c r="F32" s="82"/>
      <c r="G32" s="90">
        <v>650</v>
      </c>
      <c r="H32" s="82"/>
      <c r="I32" s="20">
        <f>SUM(I20:I31)</f>
        <v>72336</v>
      </c>
      <c r="J32" s="82"/>
      <c r="K32" s="20">
        <f>SUM(K20:K31)</f>
        <v>14109</v>
      </c>
      <c r="L32" s="82"/>
      <c r="M32" s="20">
        <f>SUM(M20:M31)</f>
        <v>0</v>
      </c>
      <c r="N32" s="82"/>
      <c r="O32" s="20">
        <f>SUM(O20:O31)</f>
        <v>1</v>
      </c>
      <c r="P32" s="82"/>
      <c r="Q32" s="20">
        <f>(Q20+Q24+Q30+Q29+Q31)</f>
        <v>-70796</v>
      </c>
      <c r="R32" s="82"/>
      <c r="S32" s="91">
        <f>(S20+S24)</f>
        <v>-2938</v>
      </c>
      <c r="T32" s="82"/>
      <c r="U32" s="91">
        <f>SUM(U20:U30)</f>
        <v>-3885</v>
      </c>
      <c r="V32" s="82"/>
      <c r="W32" s="91">
        <f>(W20+W24+W30)+W28+W25+W26+W27+W31</f>
        <v>8827</v>
      </c>
    </row>
    <row r="33" spans="1:23" ht="13.5" thickTop="1">
      <c r="A33" s="92" t="s">
        <v>138</v>
      </c>
      <c r="B33" s="92"/>
      <c r="C33" s="35">
        <f aca="true" t="shared" si="3" ref="C33:W33">C32</f>
        <v>1</v>
      </c>
      <c r="D33" s="81"/>
      <c r="E33" s="35">
        <f t="shared" si="3"/>
        <v>464</v>
      </c>
      <c r="F33" s="81"/>
      <c r="G33" s="35">
        <f t="shared" si="3"/>
        <v>650</v>
      </c>
      <c r="H33" s="81"/>
      <c r="I33" s="29">
        <f t="shared" si="3"/>
        <v>72336</v>
      </c>
      <c r="J33" s="81"/>
      <c r="K33" s="29">
        <f t="shared" si="3"/>
        <v>14109</v>
      </c>
      <c r="L33" s="81"/>
      <c r="M33" s="29">
        <f t="shared" si="3"/>
        <v>0</v>
      </c>
      <c r="N33" s="81"/>
      <c r="O33" s="29">
        <f t="shared" si="3"/>
        <v>1</v>
      </c>
      <c r="P33" s="81"/>
      <c r="Q33" s="29">
        <f t="shared" si="3"/>
        <v>-70796</v>
      </c>
      <c r="R33" s="81"/>
      <c r="S33" s="29">
        <f t="shared" si="3"/>
        <v>-2938</v>
      </c>
      <c r="T33" s="81"/>
      <c r="U33" s="29">
        <f t="shared" si="3"/>
        <v>-3885</v>
      </c>
      <c r="V33" s="81"/>
      <c r="W33" s="29">
        <f t="shared" si="3"/>
        <v>8827</v>
      </c>
    </row>
    <row r="34" spans="1:23" ht="12.75">
      <c r="A34" s="7" t="s">
        <v>133</v>
      </c>
      <c r="B34" s="7"/>
      <c r="C34" s="93"/>
      <c r="D34" s="94"/>
      <c r="E34" s="93"/>
      <c r="F34" s="94"/>
      <c r="G34" s="93"/>
      <c r="H34" s="94"/>
      <c r="I34" s="93"/>
      <c r="J34" s="94"/>
      <c r="K34" s="93"/>
      <c r="L34" s="94"/>
      <c r="M34" s="93"/>
      <c r="N34" s="94"/>
      <c r="O34" s="93"/>
      <c r="P34" s="94"/>
      <c r="Q34" s="6"/>
      <c r="R34" s="94"/>
      <c r="S34" s="6"/>
      <c r="T34" s="94"/>
      <c r="U34" s="6"/>
      <c r="V34" s="94"/>
      <c r="W34" s="6"/>
    </row>
    <row r="35" spans="1:23" ht="13.5" customHeight="1">
      <c r="A35" s="26" t="s">
        <v>134</v>
      </c>
      <c r="B35" s="26"/>
      <c r="C35" s="35">
        <v>0</v>
      </c>
      <c r="D35" s="81"/>
      <c r="E35" s="35">
        <v>0</v>
      </c>
      <c r="F35" s="81"/>
      <c r="G35" s="35">
        <v>0</v>
      </c>
      <c r="H35" s="81"/>
      <c r="I35" s="35">
        <v>0</v>
      </c>
      <c r="J35" s="81"/>
      <c r="K35" s="35">
        <v>0</v>
      </c>
      <c r="L35" s="81"/>
      <c r="M35" s="35">
        <v>0</v>
      </c>
      <c r="N35" s="81"/>
      <c r="O35" s="35">
        <v>0</v>
      </c>
      <c r="P35" s="81"/>
      <c r="Q35" s="35">
        <v>48668</v>
      </c>
      <c r="R35" s="81"/>
      <c r="S35" s="35">
        <v>0</v>
      </c>
      <c r="T35" s="81"/>
      <c r="U35" s="35">
        <v>0</v>
      </c>
      <c r="V35" s="81"/>
      <c r="W35" s="35">
        <f aca="true" t="shared" si="4" ref="W35:W40">SUM(I35:U35)</f>
        <v>48668</v>
      </c>
    </row>
    <row r="36" spans="1:23" ht="12.75">
      <c r="A36" s="7" t="s">
        <v>123</v>
      </c>
      <c r="B36" s="7"/>
      <c r="C36" s="13">
        <v>0</v>
      </c>
      <c r="D36" s="82"/>
      <c r="E36" s="13">
        <v>0</v>
      </c>
      <c r="F36" s="82"/>
      <c r="G36" s="13">
        <v>0</v>
      </c>
      <c r="H36" s="82"/>
      <c r="I36" s="13">
        <v>0</v>
      </c>
      <c r="J36" s="82"/>
      <c r="K36" s="13">
        <v>0</v>
      </c>
      <c r="L36" s="82"/>
      <c r="M36" s="13">
        <v>0</v>
      </c>
      <c r="N36" s="82"/>
      <c r="O36" s="13">
        <v>0</v>
      </c>
      <c r="P36" s="82"/>
      <c r="Q36" s="13">
        <v>0</v>
      </c>
      <c r="R36" s="82"/>
      <c r="S36" s="13">
        <v>2932</v>
      </c>
      <c r="T36" s="82"/>
      <c r="U36" s="13">
        <v>0</v>
      </c>
      <c r="V36" s="82"/>
      <c r="W36" s="13">
        <f t="shared" si="4"/>
        <v>2932</v>
      </c>
    </row>
    <row r="37" spans="1:23" ht="12.75">
      <c r="A37" s="83" t="s">
        <v>139</v>
      </c>
      <c r="B37" s="26"/>
      <c r="C37" s="35">
        <f aca="true" t="shared" si="5" ref="C37:U37">SUM(C35:C36)</f>
        <v>0</v>
      </c>
      <c r="D37" s="81"/>
      <c r="E37" s="35">
        <f t="shared" si="5"/>
        <v>0</v>
      </c>
      <c r="F37" s="81"/>
      <c r="G37" s="35">
        <f t="shared" si="5"/>
        <v>0</v>
      </c>
      <c r="H37" s="81"/>
      <c r="I37" s="35">
        <f t="shared" si="5"/>
        <v>0</v>
      </c>
      <c r="J37" s="81"/>
      <c r="K37" s="35">
        <f t="shared" si="5"/>
        <v>0</v>
      </c>
      <c r="L37" s="81"/>
      <c r="M37" s="35">
        <f t="shared" si="5"/>
        <v>0</v>
      </c>
      <c r="N37" s="81"/>
      <c r="O37" s="35">
        <f t="shared" si="5"/>
        <v>0</v>
      </c>
      <c r="P37" s="81"/>
      <c r="Q37" s="35">
        <f t="shared" si="5"/>
        <v>48668</v>
      </c>
      <c r="R37" s="81"/>
      <c r="S37" s="35">
        <f t="shared" si="5"/>
        <v>2932</v>
      </c>
      <c r="T37" s="81"/>
      <c r="U37" s="35">
        <f t="shared" si="5"/>
        <v>0</v>
      </c>
      <c r="V37" s="81"/>
      <c r="W37" s="35">
        <f t="shared" si="4"/>
        <v>51600</v>
      </c>
    </row>
    <row r="38" spans="1:23" ht="12.75">
      <c r="A38" s="7" t="s">
        <v>127</v>
      </c>
      <c r="B38" s="7"/>
      <c r="C38" s="15">
        <v>0</v>
      </c>
      <c r="D38" s="82"/>
      <c r="E38" s="15">
        <v>0</v>
      </c>
      <c r="F38" s="82"/>
      <c r="G38" s="15">
        <v>0</v>
      </c>
      <c r="H38" s="82"/>
      <c r="I38" s="15">
        <v>0</v>
      </c>
      <c r="J38" s="82"/>
      <c r="K38" s="15">
        <v>0</v>
      </c>
      <c r="L38" s="82"/>
      <c r="M38" s="15">
        <v>0</v>
      </c>
      <c r="N38" s="82"/>
      <c r="O38" s="15">
        <v>-1</v>
      </c>
      <c r="P38" s="82"/>
      <c r="Q38" s="15">
        <v>0</v>
      </c>
      <c r="R38" s="82"/>
      <c r="S38" s="15">
        <v>0</v>
      </c>
      <c r="T38" s="82"/>
      <c r="U38" s="15">
        <v>0</v>
      </c>
      <c r="V38" s="82"/>
      <c r="W38" s="15">
        <f t="shared" si="4"/>
        <v>-1</v>
      </c>
    </row>
    <row r="39" spans="1:23" ht="13.5" thickBot="1">
      <c r="A39" s="26" t="s">
        <v>129</v>
      </c>
      <c r="B39" s="26"/>
      <c r="C39" s="35">
        <v>0</v>
      </c>
      <c r="D39" s="81"/>
      <c r="E39" s="35">
        <v>0</v>
      </c>
      <c r="F39" s="81"/>
      <c r="G39" s="35">
        <v>0</v>
      </c>
      <c r="H39" s="81"/>
      <c r="I39" s="35">
        <v>0</v>
      </c>
      <c r="J39" s="81"/>
      <c r="K39" s="35">
        <v>0</v>
      </c>
      <c r="L39" s="81"/>
      <c r="M39" s="35">
        <v>0</v>
      </c>
      <c r="N39" s="81"/>
      <c r="O39" s="35">
        <v>0</v>
      </c>
      <c r="P39" s="81"/>
      <c r="Q39" s="35">
        <v>-47591</v>
      </c>
      <c r="R39" s="81"/>
      <c r="S39" s="35">
        <v>0</v>
      </c>
      <c r="T39" s="81"/>
      <c r="U39" s="35">
        <v>0</v>
      </c>
      <c r="V39" s="81"/>
      <c r="W39" s="35">
        <f t="shared" si="4"/>
        <v>-47591</v>
      </c>
    </row>
    <row r="40" spans="1:23" ht="13.5" thickBot="1" thickTop="1">
      <c r="A40" s="95" t="s">
        <v>140</v>
      </c>
      <c r="B40" s="95"/>
      <c r="C40" s="96">
        <f>C33+C37++C38+C39</f>
        <v>1</v>
      </c>
      <c r="D40" s="82"/>
      <c r="E40" s="96">
        <f>E33+E37++E38+E39</f>
        <v>464</v>
      </c>
      <c r="F40" s="82"/>
      <c r="G40" s="96">
        <v>650</v>
      </c>
      <c r="H40" s="82"/>
      <c r="I40" s="97">
        <f aca="true" t="shared" si="6" ref="I40:U40">I33+I37++I38+I39</f>
        <v>72336</v>
      </c>
      <c r="J40" s="82"/>
      <c r="K40" s="97">
        <f t="shared" si="6"/>
        <v>14109</v>
      </c>
      <c r="L40" s="82"/>
      <c r="M40" s="97">
        <f t="shared" si="6"/>
        <v>0</v>
      </c>
      <c r="N40" s="82"/>
      <c r="O40" s="97">
        <f t="shared" si="6"/>
        <v>0</v>
      </c>
      <c r="P40" s="82"/>
      <c r="Q40" s="97">
        <f t="shared" si="6"/>
        <v>-69719</v>
      </c>
      <c r="R40" s="82"/>
      <c r="S40" s="97">
        <f t="shared" si="6"/>
        <v>-6</v>
      </c>
      <c r="T40" s="82"/>
      <c r="U40" s="97">
        <f t="shared" si="6"/>
        <v>-3885</v>
      </c>
      <c r="V40" s="82"/>
      <c r="W40" s="97">
        <f t="shared" si="4"/>
        <v>12835</v>
      </c>
    </row>
    <row r="41" spans="1:23" ht="12.75" customHeight="1" thickTop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</row>
    <row r="42" spans="1:23" ht="12.75">
      <c r="A42" s="110" t="s">
        <v>53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</row>
    <row r="43" spans="1:23" ht="18.7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</row>
    <row r="44" spans="1:23" ht="18.7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</row>
    <row r="45" spans="1:23" ht="18.7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</row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</sheetData>
  <sheetProtection/>
  <mergeCells count="13">
    <mergeCell ref="A42:W42"/>
    <mergeCell ref="A1:W1"/>
    <mergeCell ref="A2:W2"/>
    <mergeCell ref="C4:G4"/>
    <mergeCell ref="I4:I5"/>
    <mergeCell ref="K4:K5"/>
    <mergeCell ref="M4:M5"/>
    <mergeCell ref="O4:O5"/>
    <mergeCell ref="Q4:Q5"/>
    <mergeCell ref="S4:S5"/>
    <mergeCell ref="U4:U5"/>
    <mergeCell ref="W4:W5"/>
    <mergeCell ref="C6:W6"/>
  </mergeCells>
  <printOptions/>
  <pageMargins left="0.7" right="0.7" top="0.75" bottom="0.75" header="0.3" footer="0.3"/>
  <pageSetup fitToHeight="1" fitToWidth="1" horizontalDpi="600" verticalDpi="600" orientation="landscape" scale="81" r:id="rId1"/>
  <ignoredErrors>
    <ignoredError sqref="W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2024-01-29T14:51:31Z</dcterms:created>
  <dcterms:modified xsi:type="dcterms:W3CDTF">2024-01-29T14:51:49Z</dcterms:modified>
  <cp:category/>
  <cp:version/>
  <cp:contentType/>
  <cp:contentStatus/>
</cp:coreProperties>
</file>